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4235" windowHeight="7680"/>
  </bookViews>
  <sheets>
    <sheet name="OFF.781 LAV in ECONOMIA" sheetId="1" r:id="rId1"/>
    <sheet name="CONSUNTIVO LAVORI 08-2016" sheetId="3" r:id="rId2"/>
    <sheet name="fattore di ricarica" sheetId="2" r:id="rId3"/>
  </sheets>
  <calcPr calcId="145621"/>
</workbook>
</file>

<file path=xl/calcChain.xml><?xml version="1.0" encoding="utf-8"?>
<calcChain xmlns="http://schemas.openxmlformats.org/spreadsheetml/2006/main">
  <c r="N6" i="3" l="1"/>
  <c r="N7" i="3"/>
  <c r="N8" i="3"/>
  <c r="N9" i="3"/>
  <c r="N10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6" i="3"/>
  <c r="N36" i="1" l="1"/>
  <c r="F36" i="1"/>
  <c r="N34" i="1"/>
  <c r="F34" i="1"/>
  <c r="N33" i="1"/>
  <c r="O33" i="1" s="1"/>
  <c r="F33" i="1"/>
  <c r="O32" i="1"/>
  <c r="N32" i="1"/>
  <c r="F32" i="1"/>
  <c r="O31" i="1"/>
  <c r="N31" i="1"/>
  <c r="F31" i="1"/>
  <c r="N30" i="1"/>
  <c r="F30" i="1"/>
  <c r="N29" i="1"/>
  <c r="F29" i="1"/>
  <c r="N28" i="1"/>
  <c r="F28" i="1"/>
  <c r="O27" i="1"/>
  <c r="N27" i="1"/>
  <c r="F27" i="1"/>
  <c r="O26" i="1"/>
  <c r="N26" i="1"/>
  <c r="F26" i="1"/>
  <c r="O25" i="1"/>
  <c r="N25" i="1"/>
  <c r="F25" i="1"/>
  <c r="O24" i="1"/>
  <c r="N24" i="1"/>
  <c r="F24" i="1"/>
  <c r="O23" i="1"/>
  <c r="N23" i="1"/>
  <c r="F23" i="1"/>
  <c r="O22" i="1"/>
  <c r="N22" i="1"/>
  <c r="F22" i="1"/>
  <c r="N21" i="1"/>
  <c r="F21" i="1"/>
  <c r="N20" i="1"/>
  <c r="F20" i="1"/>
  <c r="O19" i="1"/>
  <c r="N19" i="1"/>
  <c r="F19" i="1"/>
  <c r="O18" i="1"/>
  <c r="N18" i="1"/>
  <c r="F18" i="1"/>
  <c r="N17" i="1"/>
  <c r="O17" i="1" s="1"/>
  <c r="F17" i="1"/>
  <c r="N16" i="1"/>
  <c r="O16" i="1" s="1"/>
  <c r="F16" i="1"/>
  <c r="O15" i="1"/>
  <c r="N15" i="1"/>
  <c r="F15" i="1"/>
  <c r="O14" i="1"/>
  <c r="N14" i="1"/>
  <c r="F14" i="1"/>
  <c r="O13" i="1"/>
  <c r="N13" i="1"/>
  <c r="F13" i="1"/>
  <c r="L10" i="1"/>
  <c r="N10" i="1" s="1"/>
  <c r="F10" i="1"/>
  <c r="L9" i="1"/>
  <c r="N9" i="1" s="1"/>
  <c r="F9" i="1"/>
  <c r="L8" i="1"/>
  <c r="N8" i="1" s="1"/>
  <c r="F8" i="1"/>
  <c r="O7" i="1"/>
  <c r="N7" i="1"/>
  <c r="F7" i="1"/>
  <c r="L6" i="1"/>
  <c r="N6" i="1" s="1"/>
  <c r="F6" i="1"/>
  <c r="O21" i="1" l="1"/>
  <c r="O29" i="1"/>
  <c r="O36" i="1"/>
  <c r="O20" i="1"/>
  <c r="O28" i="1"/>
  <c r="O30" i="1"/>
  <c r="O34" i="1"/>
  <c r="O6" i="1"/>
  <c r="O8" i="1"/>
  <c r="O9" i="1"/>
  <c r="O10" i="1"/>
  <c r="A2" i="3"/>
  <c r="A3" i="3"/>
  <c r="A1" i="3"/>
  <c r="O38" i="1" l="1"/>
  <c r="O17" i="3"/>
  <c r="F17" i="3"/>
  <c r="F6" i="3" l="1"/>
  <c r="L6" i="3"/>
  <c r="O6" i="3" s="1"/>
  <c r="F7" i="3"/>
  <c r="O7" i="3"/>
  <c r="F8" i="3"/>
  <c r="L8" i="3"/>
  <c r="F9" i="3"/>
  <c r="L9" i="3"/>
  <c r="F10" i="3"/>
  <c r="L10" i="3"/>
  <c r="O10" i="3" s="1"/>
  <c r="F13" i="3"/>
  <c r="O13" i="3"/>
  <c r="F14" i="3"/>
  <c r="O14" i="3"/>
  <c r="F15" i="3"/>
  <c r="O15" i="3"/>
  <c r="F16" i="3"/>
  <c r="O16" i="3"/>
  <c r="F18" i="3"/>
  <c r="O18" i="3"/>
  <c r="F19" i="3"/>
  <c r="O19" i="3"/>
  <c r="F20" i="3"/>
  <c r="F21" i="3"/>
  <c r="O21" i="3"/>
  <c r="F22" i="3"/>
  <c r="O22" i="3"/>
  <c r="F23" i="3"/>
  <c r="O23" i="3"/>
  <c r="F24" i="3"/>
  <c r="O24" i="3"/>
  <c r="F25" i="3"/>
  <c r="O25" i="3"/>
  <c r="F26" i="3"/>
  <c r="O26" i="3"/>
  <c r="F27" i="3"/>
  <c r="O27" i="3"/>
  <c r="F28" i="3"/>
  <c r="F29" i="3"/>
  <c r="O29" i="3"/>
  <c r="F30" i="3"/>
  <c r="O30" i="3"/>
  <c r="F31" i="3"/>
  <c r="O31" i="3"/>
  <c r="F32" i="3"/>
  <c r="O32" i="3"/>
  <c r="F33" i="3"/>
  <c r="O33" i="3"/>
  <c r="F34" i="3"/>
  <c r="O34" i="3" s="1"/>
  <c r="F36" i="3"/>
  <c r="O36" i="3"/>
  <c r="O9" i="3" l="1"/>
  <c r="O38" i="3"/>
  <c r="O28" i="3"/>
  <c r="O20" i="3"/>
  <c r="O8" i="3"/>
</calcChain>
</file>

<file path=xl/sharedStrings.xml><?xml version="1.0" encoding="utf-8"?>
<sst xmlns="http://schemas.openxmlformats.org/spreadsheetml/2006/main" count="186" uniqueCount="65">
  <si>
    <t>RICARICO</t>
  </si>
  <si>
    <t>COSTO STANDARD</t>
  </si>
  <si>
    <t>FATTORE DI MOLTIPLICAZIONE</t>
  </si>
  <si>
    <t>% ARR.</t>
  </si>
  <si>
    <t>alla c.a. Sig.</t>
  </si>
  <si>
    <t>MICHELE FILIPPI</t>
  </si>
  <si>
    <t>DESCRIZIONE</t>
  </si>
  <si>
    <t>TARIFFA</t>
  </si>
  <si>
    <t>ATTREZZATURA</t>
  </si>
  <si>
    <t>LAVORO A FREDDO - ORDINARIO</t>
  </si>
  <si>
    <t>LAVORO A FREDDO - NOTTURNO + 15%</t>
  </si>
  <si>
    <t>LAVORO A FREDDO - FESTIVO + 30%</t>
  </si>
  <si>
    <t>ORE VIAGGIO</t>
  </si>
  <si>
    <t>CARRELLI ELEVATORI DIESEL</t>
  </si>
  <si>
    <t>CARRELLI ELEVETORI ELETTRICI</t>
  </si>
  <si>
    <t>TRASPORTO CARRELLI ELEVETORI</t>
  </si>
  <si>
    <t>DISCHI DIAMANTATI</t>
  </si>
  <si>
    <t>GUNNITATRICE</t>
  </si>
  <si>
    <t>MARTELLO DEMOLITORE</t>
  </si>
  <si>
    <t>MESCOLATRICE PLANETARIA</t>
  </si>
  <si>
    <t>TRASPORTO MOTOCOMPRESSORE</t>
  </si>
  <si>
    <t>PUNTE PER MARTELLO</t>
  </si>
  <si>
    <t>QUADRO ELETTRICO + FARETTI</t>
  </si>
  <si>
    <t>SEGA  CIRCOLARE TAGLIO LEGNO</t>
  </si>
  <si>
    <t>SEGA TAGLIO MATTONI</t>
  </si>
  <si>
    <t>AGO VIBRANTE</t>
  </si>
  <si>
    <t>TAZZE DIAMANTATE</t>
  </si>
  <si>
    <t>TRASPORTO ATTREZZATURA</t>
  </si>
  <si>
    <t>Via Monfalcone 4, Maniago (PN)</t>
  </si>
  <si>
    <t xml:space="preserve">tel. 0427 706911 - fax. 0427 706935   P.I. 00074530932 </t>
  </si>
  <si>
    <t>OPERATORI</t>
  </si>
  <si>
    <t>QUANTITA'</t>
  </si>
  <si>
    <t>KILOMETRI</t>
  </si>
  <si>
    <t>PREZZO UNITARIO</t>
  </si>
  <si>
    <t>IMPORTO TOTALE</t>
  </si>
  <si>
    <t>TOTALE QUANTITA'</t>
  </si>
  <si>
    <t>n. GIORNI</t>
  </si>
  <si>
    <t>n. ORE</t>
  </si>
  <si>
    <r>
      <t xml:space="preserve">LEGNAME </t>
    </r>
    <r>
      <rPr>
        <b/>
        <sz val="11"/>
        <rFont val="Arial"/>
        <family val="2"/>
      </rPr>
      <t>al mc</t>
    </r>
  </si>
  <si>
    <r>
      <t>MOTOCOMPRESSORE 5300LT</t>
    </r>
    <r>
      <rPr>
        <b/>
        <sz val="11"/>
        <rFont val="Arial"/>
        <family val="2"/>
      </rPr>
      <t xml:space="preserve"> (min 5 gg)</t>
    </r>
  </si>
  <si>
    <r>
      <t>MOTOCOMPRESSORE 10500LT</t>
    </r>
    <r>
      <rPr>
        <b/>
        <sz val="11"/>
        <rFont val="Arial"/>
        <family val="2"/>
      </rPr>
      <t xml:space="preserve"> (min 5 gg)</t>
    </r>
  </si>
  <si>
    <t>SPESE VIAGGIO (ogni 3 OPERATORI)</t>
  </si>
  <si>
    <r>
      <t>GASOLIO</t>
    </r>
    <r>
      <rPr>
        <b/>
        <sz val="11"/>
        <rFont val="Arial"/>
        <family val="2"/>
      </rPr>
      <t xml:space="preserve"> a litro</t>
    </r>
  </si>
  <si>
    <t>TOTALE</t>
  </si>
  <si>
    <t>LUOGO DI MONTAGGIO: Vs. sede Maniago</t>
  </si>
  <si>
    <t>PAGAMENTO: RIBA 90 gg. F.M.</t>
  </si>
  <si>
    <t>ASSISTENZA TECNICA ns. TECNICO</t>
  </si>
  <si>
    <t>ELETTRODI 309</t>
  </si>
  <si>
    <t>PERIODO LAVORI: agosto 2016 per 11 gg.</t>
  </si>
  <si>
    <t>INIZIO LAVORI: su Vs. richiesta dal 05 agosto 2016</t>
  </si>
  <si>
    <t>ACCETTAZIONE LAVORI: a FINE LAVORI, su consuntivo controfirmato dalle parti</t>
  </si>
  <si>
    <t>FATTURAZIONE: agosto 2016</t>
  </si>
  <si>
    <t>COSTRUZIONE STAMPI - carotatrice</t>
  </si>
  <si>
    <t>LAME SEGA A NASTRO</t>
  </si>
  <si>
    <t>NOME AZIENDA</t>
  </si>
  <si>
    <t>U.M.</t>
  </si>
  <si>
    <t>ore</t>
  </si>
  <si>
    <t>km</t>
  </si>
  <si>
    <t>forfait</t>
  </si>
  <si>
    <t>n.</t>
  </si>
  <si>
    <t>gg.</t>
  </si>
  <si>
    <t>mc</t>
  </si>
  <si>
    <t>lt.</t>
  </si>
  <si>
    <t xml:space="preserve">Consuntivo dei lavori in economia dal            al </t>
  </si>
  <si>
    <t xml:space="preserve">A seguito Vs. richiesta in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</si>
</sst>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2" fillId="0" borderId="0" xfId="0" applyNumberFormat="1" applyFont="1" applyFill="1" applyBorder="1"/>
    <xf numFmtId="9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9" fontId="2" fillId="0" borderId="7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9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9" fontId="5" fillId="2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164" fontId="2" fillId="2" borderId="4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2" borderId="14" xfId="0" applyNumberFormat="1" applyFont="1" applyFill="1" applyBorder="1" applyAlignment="1">
      <alignment horizontal="right"/>
    </xf>
    <xf numFmtId="2" fontId="5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2" fontId="8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6" fillId="0" borderId="2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/>
    <xf numFmtId="0" fontId="3" fillId="0" borderId="24" xfId="0" applyFont="1" applyBorder="1"/>
    <xf numFmtId="164" fontId="3" fillId="0" borderId="1" xfId="0" applyNumberFormat="1" applyFont="1" applyBorder="1" applyAlignment="1">
      <alignment horizontal="right" inden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36" xfId="0" applyFont="1" applyBorder="1"/>
    <xf numFmtId="10" fontId="2" fillId="0" borderId="37" xfId="0" applyNumberFormat="1" applyFont="1" applyBorder="1" applyAlignment="1">
      <alignment horizontal="center"/>
    </xf>
    <xf numFmtId="9" fontId="2" fillId="0" borderId="38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0" fontId="2" fillId="0" borderId="37" xfId="0" applyFont="1" applyBorder="1" applyAlignment="1">
      <alignment horizontal="left"/>
    </xf>
    <xf numFmtId="49" fontId="0" fillId="0" borderId="23" xfId="0" applyNumberFormat="1" applyBorder="1" applyAlignment="1">
      <alignment horizontal="center" vertical="center" textRotation="90"/>
    </xf>
    <xf numFmtId="164" fontId="3" fillId="0" borderId="0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 vertical="center" textRotation="90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0" fontId="2" fillId="0" borderId="1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5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49" fontId="2" fillId="0" borderId="22" xfId="0" applyNumberFormat="1" applyFont="1" applyBorder="1" applyAlignment="1">
      <alignment horizontal="center" vertical="center" textRotation="90"/>
    </xf>
    <xf numFmtId="49" fontId="0" fillId="0" borderId="20" xfId="0" applyNumberFormat="1" applyBorder="1" applyAlignment="1">
      <alignment horizontal="center" vertical="center" textRotation="90"/>
    </xf>
    <xf numFmtId="49" fontId="0" fillId="0" borderId="21" xfId="0" applyNumberFormat="1" applyBorder="1" applyAlignment="1">
      <alignment horizontal="center" vertical="center" textRotation="90"/>
    </xf>
    <xf numFmtId="49" fontId="3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95" zoomScaleNormal="95" workbookViewId="0">
      <selection activeCell="A41" sqref="A41"/>
    </sheetView>
  </sheetViews>
  <sheetFormatPr defaultRowHeight="15" x14ac:dyDescent="0.25"/>
  <cols>
    <col min="1" max="1" width="14.28515625" customWidth="1"/>
    <col min="2" max="2" width="46" customWidth="1"/>
    <col min="3" max="3" width="12.7109375" customWidth="1"/>
    <col min="4" max="5" width="8.7109375" customWidth="1"/>
    <col min="6" max="6" width="12.7109375" customWidth="1"/>
    <col min="7" max="7" width="4.7109375" customWidth="1"/>
    <col min="8" max="8" width="7.7109375" customWidth="1"/>
    <col min="9" max="9" width="6.7109375" customWidth="1"/>
    <col min="10" max="10" width="10.7109375" customWidth="1"/>
    <col min="11" max="11" width="8.7109375" customWidth="1"/>
    <col min="12" max="12" width="10.7109375" customWidth="1"/>
    <col min="13" max="13" width="6.7109375" customWidth="1"/>
    <col min="14" max="14" width="9.28515625" bestFit="1" customWidth="1"/>
    <col min="15" max="15" width="15.7109375" customWidth="1"/>
    <col min="16" max="16" width="5.7109375" customWidth="1"/>
  </cols>
  <sheetData>
    <row r="1" spans="1:15" ht="20.100000000000001" customHeight="1" x14ac:dyDescent="0.25">
      <c r="A1" s="95" t="s">
        <v>54</v>
      </c>
      <c r="B1" s="95"/>
      <c r="C1" s="95"/>
      <c r="D1" s="95"/>
      <c r="E1" s="95"/>
      <c r="F1" s="95"/>
    </row>
    <row r="2" spans="1:15" ht="20.100000000000001" customHeight="1" x14ac:dyDescent="0.25">
      <c r="A2" s="95" t="s">
        <v>28</v>
      </c>
      <c r="B2" s="95"/>
      <c r="C2" s="95"/>
      <c r="D2" s="95"/>
      <c r="E2" s="95"/>
      <c r="F2" s="95"/>
      <c r="G2" s="3"/>
      <c r="H2" s="4"/>
    </row>
    <row r="3" spans="1:15" ht="20.100000000000001" customHeight="1" x14ac:dyDescent="0.25">
      <c r="A3" s="95" t="s">
        <v>29</v>
      </c>
      <c r="B3" s="95"/>
      <c r="C3" s="95"/>
      <c r="D3" s="95"/>
      <c r="E3" s="95"/>
      <c r="F3" s="95"/>
      <c r="G3" s="3"/>
      <c r="H3" s="4"/>
    </row>
    <row r="4" spans="1:15" ht="20.100000000000001" customHeight="1" x14ac:dyDescent="0.25">
      <c r="A4" s="31"/>
      <c r="B4" s="6"/>
      <c r="C4" s="6"/>
      <c r="D4" s="6"/>
      <c r="E4" s="6"/>
      <c r="F4" s="3"/>
      <c r="G4" s="3"/>
      <c r="H4" s="4"/>
      <c r="I4" s="5"/>
      <c r="J4" s="5"/>
      <c r="K4" s="5"/>
      <c r="L4" s="40"/>
      <c r="M4" s="40"/>
      <c r="N4" s="41"/>
    </row>
    <row r="5" spans="1:15" ht="30" customHeight="1" x14ac:dyDescent="0.25">
      <c r="A5" s="90" t="s">
        <v>6</v>
      </c>
      <c r="B5" s="91"/>
      <c r="C5" s="7" t="s">
        <v>1</v>
      </c>
      <c r="D5" s="7" t="s">
        <v>0</v>
      </c>
      <c r="E5" s="7" t="s">
        <v>3</v>
      </c>
      <c r="F5" s="7" t="s">
        <v>33</v>
      </c>
      <c r="H5" s="7" t="s">
        <v>36</v>
      </c>
      <c r="I5" s="7" t="s">
        <v>37</v>
      </c>
      <c r="J5" s="7" t="s">
        <v>30</v>
      </c>
      <c r="K5" s="7" t="s">
        <v>32</v>
      </c>
      <c r="L5" s="7" t="s">
        <v>31</v>
      </c>
      <c r="M5" s="7" t="s">
        <v>55</v>
      </c>
      <c r="N5" s="7" t="s">
        <v>35</v>
      </c>
      <c r="O5" s="7" t="s">
        <v>34</v>
      </c>
    </row>
    <row r="6" spans="1:15" s="1" customFormat="1" ht="21.95" customHeight="1" x14ac:dyDescent="0.2">
      <c r="A6" s="92" t="s">
        <v>7</v>
      </c>
      <c r="B6" s="26" t="s">
        <v>9</v>
      </c>
      <c r="C6" s="10">
        <v>30</v>
      </c>
      <c r="D6" s="9">
        <v>0.23</v>
      </c>
      <c r="E6" s="76"/>
      <c r="F6" s="27">
        <f>(((C6)*IF(D6=15%,1.18,IF(D6=20%,1.25,IF(D6=23%,1.3,IF(D6=25%,1.35,IF(D6=28%,1.4,IF(D6=30%,1.43,IF(D6=35%,1.54,IF(D6=40%,1.67,IF(D6=45%,1.82,IF(D6=50%,2)))))))))))+(C6*E6))</f>
        <v>39</v>
      </c>
      <c r="H6" s="85">
        <v>9</v>
      </c>
      <c r="I6" s="84">
        <v>10</v>
      </c>
      <c r="J6" s="84">
        <v>3</v>
      </c>
      <c r="K6" s="83"/>
      <c r="L6" s="50">
        <f>I6*J6</f>
        <v>30</v>
      </c>
      <c r="M6" s="87" t="s">
        <v>56</v>
      </c>
      <c r="N6" s="49">
        <f>IF((H6*L6)=0,"-----",(H6*L6))</f>
        <v>270</v>
      </c>
      <c r="O6" s="48">
        <f>IF((H6*L6)=0,"-----",(N6*F6))</f>
        <v>10530</v>
      </c>
    </row>
    <row r="7" spans="1:15" s="1" customFormat="1" ht="21.95" customHeight="1" x14ac:dyDescent="0.2">
      <c r="A7" s="93"/>
      <c r="B7" s="34" t="s">
        <v>10</v>
      </c>
      <c r="C7" s="33">
        <v>34.5</v>
      </c>
      <c r="D7" s="32">
        <v>0.23</v>
      </c>
      <c r="E7" s="73">
        <v>1.4599999999999999E-3</v>
      </c>
      <c r="F7" s="29">
        <f>(((C7)*IF(D7=15%,1.18,IF(D7=20%,1.25,IF(D7=23%,1.3,IF(D7=25%,1.35,IF(D7=28%,1.4,IF(D7=30%,1.43,IF(D7=35%,1.54,IF(D7=40%,1.67,IF(D7=45%,1.82,IF(D7=50%,2)))))))))))+(C7*E7))</f>
        <v>44.900370000000002</v>
      </c>
      <c r="H7" s="82"/>
      <c r="I7" s="81"/>
      <c r="J7" s="81"/>
      <c r="K7" s="80"/>
      <c r="L7" s="50"/>
      <c r="M7" s="87" t="s">
        <v>56</v>
      </c>
      <c r="N7" s="49" t="str">
        <f>IF((H7*L7)=0,"-----",(H7*L7))</f>
        <v>-----</v>
      </c>
      <c r="O7" s="48" t="str">
        <f>IF((H7*L7)=0,"-----",(N7*F7))</f>
        <v>-----</v>
      </c>
    </row>
    <row r="8" spans="1:15" s="1" customFormat="1" ht="21.95" customHeight="1" x14ac:dyDescent="0.2">
      <c r="A8" s="93"/>
      <c r="B8" s="34" t="s">
        <v>11</v>
      </c>
      <c r="C8" s="33">
        <v>39</v>
      </c>
      <c r="D8" s="32">
        <v>0.23</v>
      </c>
      <c r="E8" s="73"/>
      <c r="F8" s="29">
        <f>(((C8)*IF(D8=15%,1.18,IF(D8=20%,1.25,IF(D8=23%,1.3,IF(D8=25%,1.35,IF(D8=28%,1.4,IF(D8=30%,1.43,IF(D8=35%,1.54,IF(D8=40%,1.67,IF(D8=45%,1.82,IF(D8=50%,2)))))))))))+(C8*E8))</f>
        <v>50.7</v>
      </c>
      <c r="H8" s="82">
        <v>1</v>
      </c>
      <c r="I8" s="81">
        <v>10</v>
      </c>
      <c r="J8" s="81">
        <v>3</v>
      </c>
      <c r="K8" s="80"/>
      <c r="L8" s="50">
        <f>I8*J8</f>
        <v>30</v>
      </c>
      <c r="M8" s="87" t="s">
        <v>56</v>
      </c>
      <c r="N8" s="49">
        <f>IF((H8*L8)=0,"-----",(H8*L8))</f>
        <v>30</v>
      </c>
      <c r="O8" s="48">
        <f>IF((H8*L8)=0,"-----",(N8*F8))</f>
        <v>1521</v>
      </c>
    </row>
    <row r="9" spans="1:15" s="1" customFormat="1" ht="21.95" customHeight="1" x14ac:dyDescent="0.2">
      <c r="A9" s="93"/>
      <c r="B9" s="34" t="s">
        <v>12</v>
      </c>
      <c r="C9" s="33">
        <v>24</v>
      </c>
      <c r="D9" s="32">
        <v>0.23</v>
      </c>
      <c r="E9" s="73"/>
      <c r="F9" s="29">
        <f>(((C9)*IF(D9=15%,1.18,IF(D9=20%,1.25,IF(D9=23%,1.3,IF(D9=25%,1.35,IF(D9=28%,1.4,IF(D9=30%,1.43,IF(D9=35%,1.54,IF(D9=40%,1.67,IF(D9=45%,1.82,IF(D9=50%,2)))))))))))+(C9*E9))</f>
        <v>31.200000000000003</v>
      </c>
      <c r="H9" s="82">
        <v>2</v>
      </c>
      <c r="I9" s="81">
        <v>2</v>
      </c>
      <c r="J9" s="81">
        <v>3</v>
      </c>
      <c r="K9" s="80"/>
      <c r="L9" s="50">
        <f>I9*J9</f>
        <v>6</v>
      </c>
      <c r="M9" s="87" t="s">
        <v>56</v>
      </c>
      <c r="N9" s="49">
        <f>IF((H9*L9)=0,"-----",(H9*L9))</f>
        <v>12</v>
      </c>
      <c r="O9" s="48">
        <f>IF((H9*L9)=0,"-----",(N9*F9))</f>
        <v>374.40000000000003</v>
      </c>
    </row>
    <row r="10" spans="1:15" s="1" customFormat="1" ht="21.95" customHeight="1" x14ac:dyDescent="0.2">
      <c r="A10" s="94"/>
      <c r="B10" s="28" t="s">
        <v>41</v>
      </c>
      <c r="C10" s="12">
        <v>0.5</v>
      </c>
      <c r="D10" s="11">
        <v>0.23</v>
      </c>
      <c r="E10" s="71"/>
      <c r="F10" s="29">
        <f>(((C10)*IF(D10=15%,1.18,IF(D10=20%,1.25,IF(D10=23%,1.3,IF(D10=25%,1.35,IF(D10=28%,1.4,IF(D10=30%,1.43,IF(D10=35%,1.54,IF(D10=40%,1.67,IF(D10=45%,1.82,IF(D10=50%,2)))))))))))+(C10*E10))</f>
        <v>0.65</v>
      </c>
      <c r="H10" s="79">
        <v>2</v>
      </c>
      <c r="I10" s="78"/>
      <c r="J10" s="78"/>
      <c r="K10" s="77">
        <v>120</v>
      </c>
      <c r="L10" s="50">
        <f>H10*K10</f>
        <v>240</v>
      </c>
      <c r="M10" s="87" t="s">
        <v>57</v>
      </c>
      <c r="N10" s="49">
        <f>IF((L10)=0,"-----",(L10))</f>
        <v>240</v>
      </c>
      <c r="O10" s="48">
        <f>IF((H10*L10)=0,"-----",(N10*F10))</f>
        <v>156</v>
      </c>
    </row>
    <row r="11" spans="1:15" ht="9.9499999999999993" customHeight="1" x14ac:dyDescent="0.25">
      <c r="A11" s="31"/>
      <c r="B11" s="6"/>
      <c r="C11" s="6"/>
      <c r="D11" s="6"/>
      <c r="E11" s="6"/>
      <c r="F11" s="3"/>
      <c r="G11" s="3"/>
      <c r="H11" s="4"/>
      <c r="I11" s="5"/>
      <c r="J11" s="5"/>
      <c r="K11" s="5"/>
      <c r="L11" s="5"/>
      <c r="M11" s="5"/>
    </row>
    <row r="12" spans="1:15" ht="30" customHeight="1" x14ac:dyDescent="0.25">
      <c r="A12" s="90" t="s">
        <v>6</v>
      </c>
      <c r="B12" s="91"/>
      <c r="C12" s="7" t="s">
        <v>1</v>
      </c>
      <c r="D12" s="7" t="s">
        <v>0</v>
      </c>
      <c r="E12" s="7" t="s">
        <v>3</v>
      </c>
      <c r="F12" s="7" t="s">
        <v>33</v>
      </c>
      <c r="H12" s="43" t="s">
        <v>36</v>
      </c>
      <c r="I12" s="44"/>
      <c r="J12" s="45"/>
      <c r="K12" s="46"/>
      <c r="L12" s="43" t="s">
        <v>31</v>
      </c>
      <c r="M12" s="7" t="s">
        <v>55</v>
      </c>
      <c r="N12" s="43" t="s">
        <v>35</v>
      </c>
      <c r="O12" s="7" t="s">
        <v>34</v>
      </c>
    </row>
    <row r="13" spans="1:15" s="1" customFormat="1" ht="21.95" customHeight="1" x14ac:dyDescent="0.2">
      <c r="A13" s="92" t="s">
        <v>8</v>
      </c>
      <c r="B13" s="26" t="s">
        <v>13</v>
      </c>
      <c r="C13" s="10">
        <v>50</v>
      </c>
      <c r="D13" s="9">
        <v>0.23</v>
      </c>
      <c r="E13" s="76"/>
      <c r="F13" s="29">
        <f t="shared" ref="F13:F34" si="0">(((C13)*IF(D13=15%,1.18,IF(D13=20%,1.25,IF(D13=23%,1.3,IF(D13=25%,1.35,IF(D13=28%,1.4,IF(D13=30%,1.43,IF(D13=35%,1.54,IF(D13=40%,1.67,IF(D13=45%,1.82,IF(D13=50%,2)))))))))))+(C13*E13))</f>
        <v>65</v>
      </c>
      <c r="H13" s="50"/>
      <c r="I13" s="75"/>
      <c r="J13" s="72"/>
      <c r="K13" s="74"/>
      <c r="L13" s="50"/>
      <c r="M13" s="87" t="s">
        <v>60</v>
      </c>
      <c r="N13" s="49" t="str">
        <f t="shared" ref="N13:N34" si="1">IF((H13*L13)=0,"-----",(H13*L13))</f>
        <v>-----</v>
      </c>
      <c r="O13" s="48" t="str">
        <f t="shared" ref="O13:O34" si="2">IF((H13*L13)=0,"-----",(N13*F13))</f>
        <v>-----</v>
      </c>
    </row>
    <row r="14" spans="1:15" s="1" customFormat="1" ht="21.95" customHeight="1" x14ac:dyDescent="0.2">
      <c r="A14" s="93"/>
      <c r="B14" s="34" t="s">
        <v>14</v>
      </c>
      <c r="C14" s="33">
        <v>55</v>
      </c>
      <c r="D14" s="32">
        <v>0.23</v>
      </c>
      <c r="E14" s="73"/>
      <c r="F14" s="29">
        <f t="shared" si="0"/>
        <v>71.5</v>
      </c>
      <c r="H14" s="50"/>
      <c r="I14" s="72"/>
      <c r="J14" s="72"/>
      <c r="K14" s="72"/>
      <c r="L14" s="50"/>
      <c r="M14" s="87" t="s">
        <v>60</v>
      </c>
      <c r="N14" s="49" t="str">
        <f t="shared" si="1"/>
        <v>-----</v>
      </c>
      <c r="O14" s="48" t="str">
        <f t="shared" si="2"/>
        <v>-----</v>
      </c>
    </row>
    <row r="15" spans="1:15" s="1" customFormat="1" ht="21.95" customHeight="1" x14ac:dyDescent="0.2">
      <c r="A15" s="93"/>
      <c r="B15" s="34" t="s">
        <v>15</v>
      </c>
      <c r="C15" s="33">
        <v>350</v>
      </c>
      <c r="D15" s="32">
        <v>0.23</v>
      </c>
      <c r="E15" s="73"/>
      <c r="F15" s="29">
        <f t="shared" si="0"/>
        <v>455</v>
      </c>
      <c r="H15" s="50"/>
      <c r="I15" s="72"/>
      <c r="J15" s="72"/>
      <c r="K15" s="72"/>
      <c r="L15" s="50"/>
      <c r="M15" s="87" t="s">
        <v>58</v>
      </c>
      <c r="N15" s="49" t="str">
        <f t="shared" si="1"/>
        <v>-----</v>
      </c>
      <c r="O15" s="48" t="str">
        <f t="shared" si="2"/>
        <v>-----</v>
      </c>
    </row>
    <row r="16" spans="1:15" s="1" customFormat="1" ht="21.95" customHeight="1" x14ac:dyDescent="0.2">
      <c r="A16" s="93"/>
      <c r="B16" s="34" t="s">
        <v>16</v>
      </c>
      <c r="C16" s="33">
        <v>340</v>
      </c>
      <c r="D16" s="32">
        <v>0.23</v>
      </c>
      <c r="E16" s="73"/>
      <c r="F16" s="29">
        <f t="shared" si="0"/>
        <v>442</v>
      </c>
      <c r="H16" s="50">
        <v>1</v>
      </c>
      <c r="I16" s="72"/>
      <c r="J16" s="72"/>
      <c r="K16" s="72"/>
      <c r="L16" s="50">
        <v>1</v>
      </c>
      <c r="M16" s="87" t="s">
        <v>59</v>
      </c>
      <c r="N16" s="49">
        <f t="shared" si="1"/>
        <v>1</v>
      </c>
      <c r="O16" s="48">
        <f t="shared" si="2"/>
        <v>442</v>
      </c>
    </row>
    <row r="17" spans="1:15" s="1" customFormat="1" ht="21.95" customHeight="1" x14ac:dyDescent="0.2">
      <c r="A17" s="93"/>
      <c r="B17" s="34" t="s">
        <v>53</v>
      </c>
      <c r="C17" s="33">
        <v>50</v>
      </c>
      <c r="D17" s="32">
        <v>0.23</v>
      </c>
      <c r="E17" s="73"/>
      <c r="F17" s="29">
        <f t="shared" si="0"/>
        <v>65</v>
      </c>
      <c r="H17" s="50"/>
      <c r="I17" s="72"/>
      <c r="J17" s="72"/>
      <c r="K17" s="72"/>
      <c r="L17" s="50"/>
      <c r="M17" s="87" t="s">
        <v>59</v>
      </c>
      <c r="N17" s="49" t="str">
        <f t="shared" si="1"/>
        <v>-----</v>
      </c>
      <c r="O17" s="48" t="str">
        <f t="shared" si="2"/>
        <v>-----</v>
      </c>
    </row>
    <row r="18" spans="1:15" s="1" customFormat="1" ht="21.95" customHeight="1" x14ac:dyDescent="0.25">
      <c r="A18" s="93"/>
      <c r="B18" s="34" t="s">
        <v>42</v>
      </c>
      <c r="C18" s="33">
        <v>1.5</v>
      </c>
      <c r="D18" s="32">
        <v>0.23</v>
      </c>
      <c r="E18" s="73"/>
      <c r="F18" s="29">
        <f t="shared" si="0"/>
        <v>1.9500000000000002</v>
      </c>
      <c r="H18" s="50"/>
      <c r="I18" s="72"/>
      <c r="J18" s="72"/>
      <c r="K18" s="72"/>
      <c r="L18" s="50"/>
      <c r="M18" s="87" t="s">
        <v>62</v>
      </c>
      <c r="N18" s="49" t="str">
        <f t="shared" si="1"/>
        <v>-----</v>
      </c>
      <c r="O18" s="48" t="str">
        <f t="shared" si="2"/>
        <v>-----</v>
      </c>
    </row>
    <row r="19" spans="1:15" s="1" customFormat="1" ht="21.95" customHeight="1" x14ac:dyDescent="0.2">
      <c r="A19" s="93"/>
      <c r="B19" s="34" t="s">
        <v>17</v>
      </c>
      <c r="C19" s="33">
        <v>170</v>
      </c>
      <c r="D19" s="32">
        <v>0.23</v>
      </c>
      <c r="E19" s="73"/>
      <c r="F19" s="29">
        <f t="shared" si="0"/>
        <v>221</v>
      </c>
      <c r="H19" s="50"/>
      <c r="I19" s="72"/>
      <c r="J19" s="72"/>
      <c r="K19" s="72"/>
      <c r="L19" s="50"/>
      <c r="M19" s="87" t="s">
        <v>60</v>
      </c>
      <c r="N19" s="49" t="str">
        <f t="shared" si="1"/>
        <v>-----</v>
      </c>
      <c r="O19" s="48" t="str">
        <f t="shared" si="2"/>
        <v>-----</v>
      </c>
    </row>
    <row r="20" spans="1:15" s="1" customFormat="1" ht="21.95" customHeight="1" x14ac:dyDescent="0.25">
      <c r="A20" s="93"/>
      <c r="B20" s="34" t="s">
        <v>38</v>
      </c>
      <c r="C20" s="33">
        <v>360</v>
      </c>
      <c r="D20" s="32">
        <v>0.23</v>
      </c>
      <c r="E20" s="73"/>
      <c r="F20" s="29">
        <f t="shared" si="0"/>
        <v>468</v>
      </c>
      <c r="H20" s="50">
        <v>1</v>
      </c>
      <c r="I20" s="72"/>
      <c r="J20" s="72"/>
      <c r="K20" s="72"/>
      <c r="L20" s="50">
        <v>0.5</v>
      </c>
      <c r="M20" s="87" t="s">
        <v>61</v>
      </c>
      <c r="N20" s="49">
        <f t="shared" si="1"/>
        <v>0.5</v>
      </c>
      <c r="O20" s="48">
        <f t="shared" si="2"/>
        <v>234</v>
      </c>
    </row>
    <row r="21" spans="1:15" s="1" customFormat="1" ht="21.95" customHeight="1" x14ac:dyDescent="0.2">
      <c r="A21" s="93"/>
      <c r="B21" s="34" t="s">
        <v>18</v>
      </c>
      <c r="C21" s="33">
        <v>16</v>
      </c>
      <c r="D21" s="32">
        <v>0.23</v>
      </c>
      <c r="E21" s="73"/>
      <c r="F21" s="29">
        <f t="shared" si="0"/>
        <v>20.8</v>
      </c>
      <c r="H21" s="50">
        <v>2</v>
      </c>
      <c r="I21" s="72"/>
      <c r="J21" s="72"/>
      <c r="K21" s="72"/>
      <c r="L21" s="50">
        <v>1</v>
      </c>
      <c r="M21" s="87" t="s">
        <v>60</v>
      </c>
      <c r="N21" s="49">
        <f t="shared" si="1"/>
        <v>2</v>
      </c>
      <c r="O21" s="48">
        <f t="shared" si="2"/>
        <v>41.6</v>
      </c>
    </row>
    <row r="22" spans="1:15" s="1" customFormat="1" ht="21.95" customHeight="1" x14ac:dyDescent="0.2">
      <c r="A22" s="93"/>
      <c r="B22" s="34" t="s">
        <v>19</v>
      </c>
      <c r="C22" s="33">
        <v>25</v>
      </c>
      <c r="D22" s="32">
        <v>0.23</v>
      </c>
      <c r="E22" s="73"/>
      <c r="F22" s="29">
        <f t="shared" si="0"/>
        <v>32.5</v>
      </c>
      <c r="H22" s="50"/>
      <c r="I22" s="72"/>
      <c r="J22" s="72"/>
      <c r="K22" s="72"/>
      <c r="L22" s="50"/>
      <c r="M22" s="87" t="s">
        <v>60</v>
      </c>
      <c r="N22" s="49" t="str">
        <f t="shared" si="1"/>
        <v>-----</v>
      </c>
      <c r="O22" s="48" t="str">
        <f t="shared" si="2"/>
        <v>-----</v>
      </c>
    </row>
    <row r="23" spans="1:15" s="1" customFormat="1" ht="21.95" customHeight="1" x14ac:dyDescent="0.25">
      <c r="A23" s="93"/>
      <c r="B23" s="34" t="s">
        <v>39</v>
      </c>
      <c r="C23" s="33">
        <v>80</v>
      </c>
      <c r="D23" s="32">
        <v>0.23</v>
      </c>
      <c r="E23" s="73"/>
      <c r="F23" s="29">
        <f t="shared" si="0"/>
        <v>104</v>
      </c>
      <c r="H23" s="50"/>
      <c r="I23" s="72"/>
      <c r="J23" s="72"/>
      <c r="K23" s="72"/>
      <c r="L23" s="50"/>
      <c r="M23" s="87" t="s">
        <v>60</v>
      </c>
      <c r="N23" s="49" t="str">
        <f t="shared" si="1"/>
        <v>-----</v>
      </c>
      <c r="O23" s="48" t="str">
        <f t="shared" si="2"/>
        <v>-----</v>
      </c>
    </row>
    <row r="24" spans="1:15" s="1" customFormat="1" ht="21.95" customHeight="1" x14ac:dyDescent="0.25">
      <c r="A24" s="93"/>
      <c r="B24" s="34" t="s">
        <v>40</v>
      </c>
      <c r="C24" s="33">
        <v>120</v>
      </c>
      <c r="D24" s="32">
        <v>0.23</v>
      </c>
      <c r="E24" s="73"/>
      <c r="F24" s="29">
        <f t="shared" si="0"/>
        <v>156</v>
      </c>
      <c r="H24" s="50"/>
      <c r="I24" s="72"/>
      <c r="J24" s="72"/>
      <c r="K24" s="72"/>
      <c r="L24" s="50"/>
      <c r="M24" s="87" t="s">
        <v>60</v>
      </c>
      <c r="N24" s="49" t="str">
        <f t="shared" si="1"/>
        <v>-----</v>
      </c>
      <c r="O24" s="48" t="str">
        <f t="shared" si="2"/>
        <v>-----</v>
      </c>
    </row>
    <row r="25" spans="1:15" s="1" customFormat="1" ht="21.95" customHeight="1" x14ac:dyDescent="0.2">
      <c r="A25" s="93"/>
      <c r="B25" s="34" t="s">
        <v>20</v>
      </c>
      <c r="C25" s="33">
        <v>470</v>
      </c>
      <c r="D25" s="32">
        <v>0.23</v>
      </c>
      <c r="E25" s="73"/>
      <c r="F25" s="29">
        <f t="shared" si="0"/>
        <v>611</v>
      </c>
      <c r="H25" s="50"/>
      <c r="I25" s="72"/>
      <c r="J25" s="72"/>
      <c r="K25" s="72"/>
      <c r="L25" s="50"/>
      <c r="M25" s="87" t="s">
        <v>58</v>
      </c>
      <c r="N25" s="49" t="str">
        <f t="shared" si="1"/>
        <v>-----</v>
      </c>
      <c r="O25" s="48" t="str">
        <f t="shared" si="2"/>
        <v>-----</v>
      </c>
    </row>
    <row r="26" spans="1:15" s="1" customFormat="1" ht="21.95" customHeight="1" x14ac:dyDescent="0.2">
      <c r="A26" s="93"/>
      <c r="B26" s="34" t="s">
        <v>21</v>
      </c>
      <c r="C26" s="33">
        <v>32</v>
      </c>
      <c r="D26" s="32">
        <v>0.23</v>
      </c>
      <c r="E26" s="73"/>
      <c r="F26" s="29">
        <f t="shared" si="0"/>
        <v>41.6</v>
      </c>
      <c r="H26" s="50"/>
      <c r="I26" s="72"/>
      <c r="J26" s="72"/>
      <c r="K26" s="72"/>
      <c r="L26" s="50"/>
      <c r="M26" s="87" t="s">
        <v>59</v>
      </c>
      <c r="N26" s="49" t="str">
        <f t="shared" si="1"/>
        <v>-----</v>
      </c>
      <c r="O26" s="48" t="str">
        <f t="shared" si="2"/>
        <v>-----</v>
      </c>
    </row>
    <row r="27" spans="1:15" s="1" customFormat="1" ht="21.95" customHeight="1" x14ac:dyDescent="0.2">
      <c r="A27" s="93"/>
      <c r="B27" s="34" t="s">
        <v>47</v>
      </c>
      <c r="C27" s="33">
        <v>2</v>
      </c>
      <c r="D27" s="32">
        <v>0.23</v>
      </c>
      <c r="E27" s="73"/>
      <c r="F27" s="29">
        <f t="shared" si="0"/>
        <v>2.6</v>
      </c>
      <c r="H27" s="50"/>
      <c r="I27" s="72"/>
      <c r="J27" s="72"/>
      <c r="K27" s="72"/>
      <c r="L27" s="50"/>
      <c r="M27" s="87" t="s">
        <v>59</v>
      </c>
      <c r="N27" s="49" t="str">
        <f t="shared" si="1"/>
        <v>-----</v>
      </c>
      <c r="O27" s="48" t="str">
        <f t="shared" si="2"/>
        <v>-----</v>
      </c>
    </row>
    <row r="28" spans="1:15" s="1" customFormat="1" ht="21.95" customHeight="1" x14ac:dyDescent="0.2">
      <c r="A28" s="93"/>
      <c r="B28" s="34" t="s">
        <v>22</v>
      </c>
      <c r="C28" s="33">
        <v>16</v>
      </c>
      <c r="D28" s="32">
        <v>0.23</v>
      </c>
      <c r="E28" s="73"/>
      <c r="F28" s="29">
        <f t="shared" si="0"/>
        <v>20.8</v>
      </c>
      <c r="H28" s="50">
        <v>10</v>
      </c>
      <c r="I28" s="72"/>
      <c r="J28" s="72"/>
      <c r="K28" s="72"/>
      <c r="L28" s="50">
        <v>1</v>
      </c>
      <c r="M28" s="87" t="s">
        <v>60</v>
      </c>
      <c r="N28" s="49">
        <f t="shared" si="1"/>
        <v>10</v>
      </c>
      <c r="O28" s="48">
        <f t="shared" si="2"/>
        <v>208</v>
      </c>
    </row>
    <row r="29" spans="1:15" s="1" customFormat="1" ht="21.95" customHeight="1" x14ac:dyDescent="0.2">
      <c r="A29" s="93"/>
      <c r="B29" s="34" t="s">
        <v>23</v>
      </c>
      <c r="C29" s="33">
        <v>24</v>
      </c>
      <c r="D29" s="32">
        <v>0.23</v>
      </c>
      <c r="E29" s="73"/>
      <c r="F29" s="29">
        <f t="shared" si="0"/>
        <v>31.200000000000003</v>
      </c>
      <c r="H29" s="50">
        <v>10</v>
      </c>
      <c r="I29" s="72"/>
      <c r="J29" s="72"/>
      <c r="K29" s="72"/>
      <c r="L29" s="50">
        <v>1</v>
      </c>
      <c r="M29" s="87" t="s">
        <v>60</v>
      </c>
      <c r="N29" s="49">
        <f t="shared" si="1"/>
        <v>10</v>
      </c>
      <c r="O29" s="48">
        <f t="shared" si="2"/>
        <v>312</v>
      </c>
    </row>
    <row r="30" spans="1:15" s="1" customFormat="1" ht="21.95" customHeight="1" x14ac:dyDescent="0.2">
      <c r="A30" s="93"/>
      <c r="B30" s="34" t="s">
        <v>24</v>
      </c>
      <c r="C30" s="33">
        <v>24</v>
      </c>
      <c r="D30" s="32">
        <v>0.23</v>
      </c>
      <c r="E30" s="73"/>
      <c r="F30" s="29">
        <f t="shared" si="0"/>
        <v>31.200000000000003</v>
      </c>
      <c r="H30" s="50">
        <v>10</v>
      </c>
      <c r="I30" s="72"/>
      <c r="J30" s="72"/>
      <c r="K30" s="72"/>
      <c r="L30" s="50">
        <v>1</v>
      </c>
      <c r="M30" s="87" t="s">
        <v>60</v>
      </c>
      <c r="N30" s="49">
        <f t="shared" si="1"/>
        <v>10</v>
      </c>
      <c r="O30" s="48">
        <f t="shared" si="2"/>
        <v>312</v>
      </c>
    </row>
    <row r="31" spans="1:15" s="1" customFormat="1" ht="21.95" customHeight="1" x14ac:dyDescent="0.2">
      <c r="A31" s="93"/>
      <c r="B31" s="34" t="s">
        <v>25</v>
      </c>
      <c r="C31" s="33">
        <v>24</v>
      </c>
      <c r="D31" s="32">
        <v>0.23</v>
      </c>
      <c r="E31" s="73"/>
      <c r="F31" s="29">
        <f t="shared" si="0"/>
        <v>31.200000000000003</v>
      </c>
      <c r="H31" s="50"/>
      <c r="I31" s="72"/>
      <c r="J31" s="72"/>
      <c r="K31" s="72"/>
      <c r="L31" s="50"/>
      <c r="M31" s="87" t="s">
        <v>60</v>
      </c>
      <c r="N31" s="49" t="str">
        <f t="shared" si="1"/>
        <v>-----</v>
      </c>
      <c r="O31" s="48" t="str">
        <f t="shared" si="2"/>
        <v>-----</v>
      </c>
    </row>
    <row r="32" spans="1:15" s="1" customFormat="1" ht="21.95" customHeight="1" x14ac:dyDescent="0.2">
      <c r="A32" s="93"/>
      <c r="B32" s="34" t="s">
        <v>26</v>
      </c>
      <c r="C32" s="33">
        <v>170</v>
      </c>
      <c r="D32" s="32">
        <v>0.23</v>
      </c>
      <c r="E32" s="73"/>
      <c r="F32" s="29">
        <f t="shared" si="0"/>
        <v>221</v>
      </c>
      <c r="H32" s="50"/>
      <c r="I32" s="72"/>
      <c r="J32" s="72"/>
      <c r="K32" s="72"/>
      <c r="L32" s="50"/>
      <c r="M32" s="87" t="s">
        <v>59</v>
      </c>
      <c r="N32" s="49" t="str">
        <f t="shared" si="1"/>
        <v>-----</v>
      </c>
      <c r="O32" s="48" t="str">
        <f t="shared" si="2"/>
        <v>-----</v>
      </c>
    </row>
    <row r="33" spans="1:15" s="1" customFormat="1" ht="21.95" customHeight="1" x14ac:dyDescent="0.2">
      <c r="A33" s="93"/>
      <c r="B33" s="34" t="s">
        <v>52</v>
      </c>
      <c r="C33" s="33">
        <v>100</v>
      </c>
      <c r="D33" s="32">
        <v>0.23</v>
      </c>
      <c r="E33" s="73"/>
      <c r="F33" s="29">
        <f t="shared" si="0"/>
        <v>130</v>
      </c>
      <c r="H33" s="50"/>
      <c r="I33" s="72"/>
      <c r="J33" s="72"/>
      <c r="K33" s="72"/>
      <c r="L33" s="50"/>
      <c r="M33" s="87" t="s">
        <v>59</v>
      </c>
      <c r="N33" s="49" t="str">
        <f t="shared" si="1"/>
        <v>-----</v>
      </c>
      <c r="O33" s="48" t="str">
        <f t="shared" si="2"/>
        <v>-----</v>
      </c>
    </row>
    <row r="34" spans="1:15" s="1" customFormat="1" ht="21.95" customHeight="1" x14ac:dyDescent="0.2">
      <c r="A34" s="94"/>
      <c r="B34" s="28" t="s">
        <v>27</v>
      </c>
      <c r="C34" s="12">
        <v>250</v>
      </c>
      <c r="D34" s="11">
        <v>0.23</v>
      </c>
      <c r="E34" s="71"/>
      <c r="F34" s="29">
        <f t="shared" si="0"/>
        <v>325</v>
      </c>
      <c r="H34" s="50">
        <v>1</v>
      </c>
      <c r="I34" s="70"/>
      <c r="J34" s="69"/>
      <c r="K34" s="68"/>
      <c r="L34" s="50">
        <v>1</v>
      </c>
      <c r="M34" s="87" t="s">
        <v>58</v>
      </c>
      <c r="N34" s="49">
        <f t="shared" si="1"/>
        <v>1</v>
      </c>
      <c r="O34" s="48">
        <f t="shared" si="2"/>
        <v>325</v>
      </c>
    </row>
    <row r="35" spans="1:15" s="1" customFormat="1" ht="21.95" customHeight="1" x14ac:dyDescent="0.2">
      <c r="A35" s="67"/>
      <c r="B35" s="66"/>
      <c r="C35" s="65"/>
      <c r="D35" s="64"/>
      <c r="E35" s="63"/>
      <c r="F35" s="62"/>
      <c r="H35" s="61"/>
      <c r="I35" s="61"/>
      <c r="J35" s="61"/>
      <c r="K35" s="61"/>
      <c r="L35" s="61"/>
      <c r="M35" s="88"/>
      <c r="N35" s="61"/>
      <c r="O35" s="60"/>
    </row>
    <row r="36" spans="1:15" s="1" customFormat="1" ht="21.95" customHeight="1" x14ac:dyDescent="0.2">
      <c r="A36" s="59"/>
      <c r="B36" s="58" t="s">
        <v>46</v>
      </c>
      <c r="C36" s="57">
        <v>80</v>
      </c>
      <c r="D36" s="56">
        <v>0.2</v>
      </c>
      <c r="E36" s="55"/>
      <c r="F36" s="29">
        <f>(((C36)*IF(D36=15%,1.18,IF(D36=20%,1.25,IF(D36=23%,1.3,IF(D36=25%,1.35,IF(D36=28%,1.4,IF(D36=30%,1.43,IF(D36=35%,1.54,IF(D36=40%,1.67,IF(D36=45%,1.82,IF(D36=50%,2)))))))))))+(C36*E36))</f>
        <v>100</v>
      </c>
      <c r="G36" s="54"/>
      <c r="H36" s="50">
        <v>6</v>
      </c>
      <c r="I36" s="53"/>
      <c r="J36" s="52"/>
      <c r="K36" s="51"/>
      <c r="L36" s="50">
        <v>1</v>
      </c>
      <c r="M36" s="87" t="s">
        <v>60</v>
      </c>
      <c r="N36" s="49">
        <f>IF((H36*L36)=0,"-----",(H36*L36))</f>
        <v>6</v>
      </c>
      <c r="O36" s="48">
        <f>IF((H36*L36)=0,"-----",(N36*F36))</f>
        <v>600</v>
      </c>
    </row>
    <row r="37" spans="1:15" s="1" customFormat="1" ht="20.100000000000001" customHeight="1" x14ac:dyDescent="0.2">
      <c r="O37" s="42"/>
    </row>
    <row r="38" spans="1:15" s="1" customFormat="1" ht="20.100000000000001" customHeight="1" x14ac:dyDescent="0.2">
      <c r="A38" s="13" t="s">
        <v>4</v>
      </c>
      <c r="B38" s="13" t="s">
        <v>5</v>
      </c>
      <c r="M38" s="89" t="s">
        <v>43</v>
      </c>
      <c r="N38" s="47"/>
      <c r="O38" s="86">
        <f>SUM(O6:O36)</f>
        <v>15056</v>
      </c>
    </row>
    <row r="39" spans="1:15" s="1" customFormat="1" ht="9.9499999999999993" customHeight="1" x14ac:dyDescent="0.2">
      <c r="A39" s="13"/>
      <c r="B39" s="13"/>
      <c r="L39" s="35"/>
      <c r="M39" s="35"/>
    </row>
    <row r="40" spans="1:15" s="1" customFormat="1" ht="20.100000000000001" customHeight="1" x14ac:dyDescent="0.2">
      <c r="A40" s="13" t="s">
        <v>64</v>
      </c>
      <c r="B40" s="13"/>
      <c r="C40" s="6"/>
      <c r="D40" s="6"/>
      <c r="J40" s="36"/>
      <c r="K40" s="36"/>
      <c r="L40" s="37"/>
      <c r="M40" s="37"/>
    </row>
    <row r="41" spans="1:15" s="1" customFormat="1" ht="9.9499999999999993" customHeight="1" x14ac:dyDescent="0.2">
      <c r="K41" s="36"/>
      <c r="L41" s="38"/>
      <c r="M41" s="38"/>
    </row>
    <row r="42" spans="1:15" ht="20.100000000000001" customHeight="1" x14ac:dyDescent="0.25">
      <c r="A42" s="13" t="s">
        <v>44</v>
      </c>
      <c r="B42" s="13"/>
      <c r="C42" s="1"/>
      <c r="D42" s="1"/>
      <c r="E42" s="1"/>
      <c r="F42" s="13" t="s">
        <v>50</v>
      </c>
      <c r="G42" s="1"/>
      <c r="H42" s="1"/>
      <c r="I42" s="1"/>
      <c r="J42" s="36"/>
      <c r="K42" s="39"/>
      <c r="L42" s="38"/>
      <c r="M42" s="38"/>
    </row>
    <row r="43" spans="1:15" s="1" customFormat="1" ht="20.100000000000001" customHeight="1" x14ac:dyDescent="0.25">
      <c r="A43" s="13" t="s">
        <v>48</v>
      </c>
      <c r="B43" s="13"/>
      <c r="E43"/>
      <c r="F43" s="13" t="s">
        <v>51</v>
      </c>
      <c r="H43" s="4"/>
      <c r="I43"/>
      <c r="J43" s="39"/>
      <c r="K43" s="36"/>
      <c r="L43" s="38"/>
      <c r="M43" s="38"/>
    </row>
    <row r="44" spans="1:15" s="1" customFormat="1" ht="20.100000000000001" customHeight="1" x14ac:dyDescent="0.2">
      <c r="A44" s="13" t="s">
        <v>49</v>
      </c>
      <c r="B44" s="13"/>
      <c r="C44" s="2"/>
      <c r="D44" s="8"/>
      <c r="F44" s="13" t="s">
        <v>45</v>
      </c>
      <c r="J44" s="36"/>
      <c r="K44" s="36"/>
      <c r="L44" s="38"/>
      <c r="M44" s="38"/>
    </row>
    <row r="45" spans="1:15" s="1" customFormat="1" ht="20.100000000000001" customHeight="1" x14ac:dyDescent="0.25">
      <c r="A45"/>
      <c r="B45" s="13"/>
      <c r="C45" s="2"/>
      <c r="D45" s="8"/>
      <c r="E45"/>
      <c r="F45"/>
      <c r="H45"/>
      <c r="I45"/>
      <c r="J45" s="39"/>
      <c r="K45" s="39"/>
      <c r="L45" s="38"/>
      <c r="M45" s="38"/>
      <c r="N45"/>
      <c r="O45"/>
    </row>
    <row r="46" spans="1:15" ht="20.100000000000001" customHeight="1" x14ac:dyDescent="0.25"/>
    <row r="47" spans="1:15" ht="20.100000000000001" customHeight="1" x14ac:dyDescent="0.25"/>
    <row r="48" spans="1:15" ht="20.100000000000001" customHeight="1" x14ac:dyDescent="0.25"/>
    <row r="49" ht="20.100000000000001" customHeight="1" x14ac:dyDescent="0.25"/>
  </sheetData>
  <mergeCells count="7">
    <mergeCell ref="A12:B12"/>
    <mergeCell ref="A13:A34"/>
    <mergeCell ref="A1:F1"/>
    <mergeCell ref="A2:F2"/>
    <mergeCell ref="A3:F3"/>
    <mergeCell ref="A5:B5"/>
    <mergeCell ref="A6:A10"/>
  </mergeCells>
  <printOptions horizontalCentered="1"/>
  <pageMargins left="0" right="0" top="0.19685039370078741" bottom="0.39370078740157483" header="0.31496062992125984" footer="0"/>
  <pageSetup paperSize="9" scale="68" orientation="landscape" r:id="rId1"/>
  <headerFooter>
    <oddFooter>&amp;C&amp;P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Normal="100" workbookViewId="0">
      <selection activeCell="A41" sqref="A41"/>
    </sheetView>
  </sheetViews>
  <sheetFormatPr defaultRowHeight="15" x14ac:dyDescent="0.25"/>
  <cols>
    <col min="1" max="1" width="14.28515625" customWidth="1"/>
    <col min="2" max="2" width="46" customWidth="1"/>
    <col min="3" max="3" width="12.7109375" customWidth="1"/>
    <col min="4" max="5" width="8.7109375" customWidth="1"/>
    <col min="6" max="6" width="12.7109375" customWidth="1"/>
    <col min="7" max="7" width="4.7109375" customWidth="1"/>
    <col min="8" max="8" width="7.7109375" customWidth="1"/>
    <col min="9" max="9" width="6.7109375" customWidth="1"/>
    <col min="10" max="10" width="10.7109375" customWidth="1"/>
    <col min="11" max="11" width="8.7109375" customWidth="1"/>
    <col min="12" max="12" width="10.7109375" customWidth="1"/>
    <col min="13" max="13" width="6.7109375" customWidth="1"/>
    <col min="14" max="14" width="9.28515625" bestFit="1" customWidth="1"/>
    <col min="15" max="15" width="15.7109375" customWidth="1"/>
    <col min="16" max="16" width="5.7109375" customWidth="1"/>
  </cols>
  <sheetData>
    <row r="1" spans="1:15" ht="20.100000000000001" customHeight="1" x14ac:dyDescent="0.25">
      <c r="A1" s="95" t="str">
        <f>'OFF.781 LAV in ECONOMIA'!A1</f>
        <v>NOME AZIENDA</v>
      </c>
      <c r="B1" s="95"/>
      <c r="C1" s="95"/>
      <c r="D1" s="95"/>
      <c r="E1" s="95"/>
      <c r="F1" s="95"/>
    </row>
    <row r="2" spans="1:15" ht="20.100000000000001" customHeight="1" x14ac:dyDescent="0.25">
      <c r="A2" s="95" t="str">
        <f>'OFF.781 LAV in ECONOMIA'!A2</f>
        <v>Via Monfalcone 4, Maniago (PN)</v>
      </c>
      <c r="B2" s="95"/>
      <c r="C2" s="95"/>
      <c r="D2" s="95"/>
      <c r="E2" s="95"/>
      <c r="F2" s="95"/>
      <c r="G2" s="3"/>
      <c r="H2" s="4"/>
    </row>
    <row r="3" spans="1:15" ht="20.100000000000001" customHeight="1" x14ac:dyDescent="0.25">
      <c r="A3" s="95" t="str">
        <f>'OFF.781 LAV in ECONOMIA'!A3</f>
        <v xml:space="preserve">tel. 0427 706911 - fax. 0427 706935   P.I. 00074530932 </v>
      </c>
      <c r="B3" s="95"/>
      <c r="C3" s="95"/>
      <c r="D3" s="95"/>
      <c r="E3" s="95"/>
      <c r="F3" s="95"/>
      <c r="G3" s="3"/>
      <c r="H3" s="4"/>
    </row>
    <row r="4" spans="1:15" ht="20.100000000000001" customHeight="1" x14ac:dyDescent="0.25">
      <c r="A4" s="31"/>
      <c r="B4" s="6"/>
      <c r="C4" s="6"/>
      <c r="D4" s="6"/>
      <c r="E4" s="6"/>
      <c r="F4" s="3"/>
      <c r="G4" s="3"/>
      <c r="H4" s="4"/>
      <c r="I4" s="5"/>
      <c r="J4" s="5"/>
      <c r="K4" s="5"/>
      <c r="L4" s="40"/>
      <c r="M4" s="40"/>
      <c r="N4" s="41"/>
    </row>
    <row r="5" spans="1:15" ht="30" customHeight="1" x14ac:dyDescent="0.25">
      <c r="A5" s="90" t="s">
        <v>6</v>
      </c>
      <c r="B5" s="91"/>
      <c r="C5" s="7" t="s">
        <v>1</v>
      </c>
      <c r="D5" s="7" t="s">
        <v>0</v>
      </c>
      <c r="E5" s="7" t="s">
        <v>3</v>
      </c>
      <c r="F5" s="7" t="s">
        <v>33</v>
      </c>
      <c r="H5" s="7" t="s">
        <v>36</v>
      </c>
      <c r="I5" s="7" t="s">
        <v>37</v>
      </c>
      <c r="J5" s="7" t="s">
        <v>30</v>
      </c>
      <c r="K5" s="7" t="s">
        <v>32</v>
      </c>
      <c r="L5" s="7" t="s">
        <v>31</v>
      </c>
      <c r="M5" s="7" t="s">
        <v>55</v>
      </c>
      <c r="N5" s="7" t="s">
        <v>35</v>
      </c>
      <c r="O5" s="7" t="s">
        <v>34</v>
      </c>
    </row>
    <row r="6" spans="1:15" s="1" customFormat="1" ht="21.95" customHeight="1" x14ac:dyDescent="0.2">
      <c r="A6" s="92" t="s">
        <v>7</v>
      </c>
      <c r="B6" s="26" t="s">
        <v>9</v>
      </c>
      <c r="C6" s="10">
        <v>30</v>
      </c>
      <c r="D6" s="9">
        <v>0.23</v>
      </c>
      <c r="E6" s="76"/>
      <c r="F6" s="27">
        <f>(((C6)*IF(D6=15%,1.18,IF(D6=20%,1.25,IF(D6=23%,1.3,IF(D6=25%,1.35,IF(D6=28%,1.4,IF(D6=30%,1.43,IF(D6=35%,1.54,IF(D6=40%,1.67,IF(D6=45%,1.82,IF(D6=50%,2)))))))))))+(C6*E6))</f>
        <v>39</v>
      </c>
      <c r="H6" s="85">
        <v>11</v>
      </c>
      <c r="I6" s="84">
        <v>10</v>
      </c>
      <c r="J6" s="84">
        <v>3</v>
      </c>
      <c r="K6" s="83"/>
      <c r="L6" s="50">
        <f>I6*J6</f>
        <v>30</v>
      </c>
      <c r="M6" s="87" t="s">
        <v>56</v>
      </c>
      <c r="N6" s="49">
        <f>IF((H6*L6)=0,"-----",(H6*L6))</f>
        <v>330</v>
      </c>
      <c r="O6" s="48">
        <f>IF((H6*L6)=0,"-----",(N6*F6))</f>
        <v>12870</v>
      </c>
    </row>
    <row r="7" spans="1:15" s="1" customFormat="1" ht="21.95" customHeight="1" x14ac:dyDescent="0.2">
      <c r="A7" s="93"/>
      <c r="B7" s="34" t="s">
        <v>10</v>
      </c>
      <c r="C7" s="33">
        <v>34.5</v>
      </c>
      <c r="D7" s="32">
        <v>0.23</v>
      </c>
      <c r="E7" s="73">
        <v>1.4599999999999999E-3</v>
      </c>
      <c r="F7" s="29">
        <f>(((C7)*IF(D7=15%,1.18,IF(D7=20%,1.25,IF(D7=23%,1.3,IF(D7=25%,1.35,IF(D7=28%,1.4,IF(D7=30%,1.43,IF(D7=35%,1.54,IF(D7=40%,1.67,IF(D7=45%,1.82,IF(D7=50%,2)))))))))))+(C7*E7))</f>
        <v>44.900370000000002</v>
      </c>
      <c r="H7" s="82"/>
      <c r="I7" s="81"/>
      <c r="J7" s="81"/>
      <c r="K7" s="80"/>
      <c r="L7" s="50"/>
      <c r="M7" s="87" t="s">
        <v>56</v>
      </c>
      <c r="N7" s="49" t="str">
        <f>IF((H7*L7)=0,"-----",(H7*L7))</f>
        <v>-----</v>
      </c>
      <c r="O7" s="48" t="str">
        <f>IF((H7*L7)=0,"-----",(N7*F7))</f>
        <v>-----</v>
      </c>
    </row>
    <row r="8" spans="1:15" s="1" customFormat="1" ht="21.95" customHeight="1" x14ac:dyDescent="0.2">
      <c r="A8" s="93"/>
      <c r="B8" s="34" t="s">
        <v>11</v>
      </c>
      <c r="C8" s="33">
        <v>39</v>
      </c>
      <c r="D8" s="32">
        <v>0.23</v>
      </c>
      <c r="E8" s="73"/>
      <c r="F8" s="29">
        <f>(((C8)*IF(D8=15%,1.18,IF(D8=20%,1.25,IF(D8=23%,1.3,IF(D8=25%,1.35,IF(D8=28%,1.4,IF(D8=30%,1.43,IF(D8=35%,1.54,IF(D8=40%,1.67,IF(D8=45%,1.82,IF(D8=50%,2)))))))))))+(C8*E8))</f>
        <v>50.7</v>
      </c>
      <c r="H8" s="82"/>
      <c r="I8" s="81"/>
      <c r="J8" s="81"/>
      <c r="K8" s="80"/>
      <c r="L8" s="50">
        <f>I8*J8</f>
        <v>0</v>
      </c>
      <c r="M8" s="87" t="s">
        <v>56</v>
      </c>
      <c r="N8" s="49" t="str">
        <f>IF((H8*L8)=0,"-----",(H8*L8))</f>
        <v>-----</v>
      </c>
      <c r="O8" s="48" t="str">
        <f>IF((H8*L8)=0,"-----",(N8*F8))</f>
        <v>-----</v>
      </c>
    </row>
    <row r="9" spans="1:15" s="1" customFormat="1" ht="21.95" customHeight="1" x14ac:dyDescent="0.2">
      <c r="A9" s="93"/>
      <c r="B9" s="34" t="s">
        <v>12</v>
      </c>
      <c r="C9" s="33">
        <v>24</v>
      </c>
      <c r="D9" s="32">
        <v>0.23</v>
      </c>
      <c r="E9" s="73"/>
      <c r="F9" s="29">
        <f>(((C9)*IF(D9=15%,1.18,IF(D9=20%,1.25,IF(D9=23%,1.3,IF(D9=25%,1.35,IF(D9=28%,1.4,IF(D9=30%,1.43,IF(D9=35%,1.54,IF(D9=40%,1.67,IF(D9=45%,1.82,IF(D9=50%,2)))))))))))+(C9*E9))</f>
        <v>31.200000000000003</v>
      </c>
      <c r="H9" s="82">
        <v>11</v>
      </c>
      <c r="I9" s="81">
        <v>3</v>
      </c>
      <c r="J9" s="81">
        <v>3</v>
      </c>
      <c r="K9" s="80"/>
      <c r="L9" s="50">
        <f>I9*J9</f>
        <v>9</v>
      </c>
      <c r="M9" s="87" t="s">
        <v>56</v>
      </c>
      <c r="N9" s="49">
        <f>IF((H9*L9)=0,"-----",(H9*L9))</f>
        <v>99</v>
      </c>
      <c r="O9" s="48">
        <f>IF((H9*L9)=0,"-----",(N9*F9))</f>
        <v>3088.8</v>
      </c>
    </row>
    <row r="10" spans="1:15" s="1" customFormat="1" ht="21.95" customHeight="1" x14ac:dyDescent="0.2">
      <c r="A10" s="94"/>
      <c r="B10" s="28" t="s">
        <v>41</v>
      </c>
      <c r="C10" s="12">
        <v>0.5</v>
      </c>
      <c r="D10" s="11">
        <v>0.23</v>
      </c>
      <c r="E10" s="71"/>
      <c r="F10" s="29">
        <f>(((C10)*IF(D10=15%,1.18,IF(D10=20%,1.25,IF(D10=23%,1.3,IF(D10=25%,1.35,IF(D10=28%,1.4,IF(D10=30%,1.43,IF(D10=35%,1.54,IF(D10=40%,1.67,IF(D10=45%,1.82,IF(D10=50%,2)))))))))))+(C10*E10))</f>
        <v>0.65</v>
      </c>
      <c r="H10" s="79">
        <v>11</v>
      </c>
      <c r="I10" s="78"/>
      <c r="J10" s="78"/>
      <c r="K10" s="77">
        <v>300</v>
      </c>
      <c r="L10" s="50">
        <f>H10*K10</f>
        <v>3300</v>
      </c>
      <c r="M10" s="87" t="s">
        <v>57</v>
      </c>
      <c r="N10" s="49">
        <f>IF((L10)=0,"-----",(L10))</f>
        <v>3300</v>
      </c>
      <c r="O10" s="48">
        <f>IF((H10*L10)=0,"-----",(N10*F10))</f>
        <v>2145</v>
      </c>
    </row>
    <row r="11" spans="1:15" ht="9.9499999999999993" customHeight="1" x14ac:dyDescent="0.25">
      <c r="A11" s="31"/>
      <c r="B11" s="6"/>
      <c r="C11" s="6"/>
      <c r="D11" s="6"/>
      <c r="E11" s="6"/>
      <c r="F11" s="3"/>
      <c r="G11" s="3"/>
      <c r="H11" s="4"/>
      <c r="I11" s="5"/>
      <c r="J11" s="5"/>
      <c r="K11" s="5"/>
      <c r="L11" s="5"/>
      <c r="M11" s="5"/>
    </row>
    <row r="12" spans="1:15" ht="30" customHeight="1" x14ac:dyDescent="0.25">
      <c r="A12" s="90" t="s">
        <v>6</v>
      </c>
      <c r="B12" s="91"/>
      <c r="C12" s="7" t="s">
        <v>1</v>
      </c>
      <c r="D12" s="7" t="s">
        <v>0</v>
      </c>
      <c r="E12" s="7" t="s">
        <v>3</v>
      </c>
      <c r="F12" s="7" t="s">
        <v>33</v>
      </c>
      <c r="H12" s="43" t="s">
        <v>36</v>
      </c>
      <c r="I12" s="44"/>
      <c r="J12" s="45"/>
      <c r="K12" s="46"/>
      <c r="L12" s="43" t="s">
        <v>31</v>
      </c>
      <c r="M12" s="7" t="s">
        <v>55</v>
      </c>
      <c r="N12" s="43" t="s">
        <v>35</v>
      </c>
      <c r="O12" s="7" t="s">
        <v>34</v>
      </c>
    </row>
    <row r="13" spans="1:15" s="1" customFormat="1" ht="21.95" customHeight="1" x14ac:dyDescent="0.2">
      <c r="A13" s="92" t="s">
        <v>8</v>
      </c>
      <c r="B13" s="26" t="s">
        <v>13</v>
      </c>
      <c r="C13" s="10">
        <v>50</v>
      </c>
      <c r="D13" s="9">
        <v>0.23</v>
      </c>
      <c r="E13" s="76"/>
      <c r="F13" s="29">
        <f t="shared" ref="F13:F34" si="0">(((C13)*IF(D13=15%,1.18,IF(D13=20%,1.25,IF(D13=23%,1.3,IF(D13=25%,1.35,IF(D13=28%,1.4,IF(D13=30%,1.43,IF(D13=35%,1.54,IF(D13=40%,1.67,IF(D13=45%,1.82,IF(D13=50%,2)))))))))))+(C13*E13))</f>
        <v>65</v>
      </c>
      <c r="H13" s="50"/>
      <c r="I13" s="75"/>
      <c r="J13" s="72"/>
      <c r="K13" s="74"/>
      <c r="L13" s="50"/>
      <c r="M13" s="87" t="s">
        <v>60</v>
      </c>
      <c r="N13" s="49" t="str">
        <f t="shared" ref="N13:N34" si="1">IF((H13*L13)=0,"-----",(H13*L13))</f>
        <v>-----</v>
      </c>
      <c r="O13" s="48" t="str">
        <f t="shared" ref="O13:O34" si="2">IF((H13*L13)=0,"-----",(N13*F13))</f>
        <v>-----</v>
      </c>
    </row>
    <row r="14" spans="1:15" s="1" customFormat="1" ht="21.95" customHeight="1" x14ac:dyDescent="0.2">
      <c r="A14" s="93"/>
      <c r="B14" s="34" t="s">
        <v>14</v>
      </c>
      <c r="C14" s="33">
        <v>55</v>
      </c>
      <c r="D14" s="32">
        <v>0.23</v>
      </c>
      <c r="E14" s="73"/>
      <c r="F14" s="29">
        <f t="shared" si="0"/>
        <v>71.5</v>
      </c>
      <c r="H14" s="50"/>
      <c r="I14" s="72"/>
      <c r="J14" s="72"/>
      <c r="K14" s="72"/>
      <c r="L14" s="50"/>
      <c r="M14" s="87" t="s">
        <v>60</v>
      </c>
      <c r="N14" s="49" t="str">
        <f t="shared" si="1"/>
        <v>-----</v>
      </c>
      <c r="O14" s="48" t="str">
        <f t="shared" si="2"/>
        <v>-----</v>
      </c>
    </row>
    <row r="15" spans="1:15" s="1" customFormat="1" ht="21.95" customHeight="1" x14ac:dyDescent="0.2">
      <c r="A15" s="93"/>
      <c r="B15" s="34" t="s">
        <v>15</v>
      </c>
      <c r="C15" s="33">
        <v>350</v>
      </c>
      <c r="D15" s="32">
        <v>0.23</v>
      </c>
      <c r="E15" s="73"/>
      <c r="F15" s="29">
        <f t="shared" si="0"/>
        <v>455</v>
      </c>
      <c r="H15" s="50"/>
      <c r="I15" s="72"/>
      <c r="J15" s="72"/>
      <c r="K15" s="72"/>
      <c r="L15" s="50"/>
      <c r="M15" s="87" t="s">
        <v>58</v>
      </c>
      <c r="N15" s="49" t="str">
        <f t="shared" si="1"/>
        <v>-----</v>
      </c>
      <c r="O15" s="48" t="str">
        <f t="shared" si="2"/>
        <v>-----</v>
      </c>
    </row>
    <row r="16" spans="1:15" s="1" customFormat="1" ht="21.95" customHeight="1" x14ac:dyDescent="0.2">
      <c r="A16" s="93"/>
      <c r="B16" s="34" t="s">
        <v>16</v>
      </c>
      <c r="C16" s="33">
        <v>340</v>
      </c>
      <c r="D16" s="32">
        <v>0.23</v>
      </c>
      <c r="E16" s="73"/>
      <c r="F16" s="29">
        <f t="shared" si="0"/>
        <v>442</v>
      </c>
      <c r="H16" s="50"/>
      <c r="I16" s="72"/>
      <c r="J16" s="72"/>
      <c r="K16" s="72"/>
      <c r="L16" s="50"/>
      <c r="M16" s="87" t="s">
        <v>59</v>
      </c>
      <c r="N16" s="49" t="str">
        <f t="shared" si="1"/>
        <v>-----</v>
      </c>
      <c r="O16" s="48" t="str">
        <f t="shared" si="2"/>
        <v>-----</v>
      </c>
    </row>
    <row r="17" spans="1:15" s="1" customFormat="1" ht="21.95" customHeight="1" x14ac:dyDescent="0.2">
      <c r="A17" s="93"/>
      <c r="B17" s="34" t="s">
        <v>53</v>
      </c>
      <c r="C17" s="33">
        <v>50</v>
      </c>
      <c r="D17" s="32">
        <v>0.23</v>
      </c>
      <c r="E17" s="73"/>
      <c r="F17" s="29">
        <f t="shared" ref="F17" si="3">(((C17)*IF(D17=15%,1.18,IF(D17=20%,1.25,IF(D17=23%,1.3,IF(D17=25%,1.35,IF(D17=28%,1.4,IF(D17=30%,1.43,IF(D17=35%,1.54,IF(D17=40%,1.67,IF(D17=45%,1.82,IF(D17=50%,2)))))))))))+(C17*E17))</f>
        <v>65</v>
      </c>
      <c r="H17" s="50">
        <v>1</v>
      </c>
      <c r="I17" s="72"/>
      <c r="J17" s="72"/>
      <c r="K17" s="72"/>
      <c r="L17" s="50">
        <v>4</v>
      </c>
      <c r="M17" s="87" t="s">
        <v>59</v>
      </c>
      <c r="N17" s="49">
        <f t="shared" ref="N17" si="4">IF((H17*L17)=0,"-----",(H17*L17))</f>
        <v>4</v>
      </c>
      <c r="O17" s="48">
        <f t="shared" ref="O17" si="5">IF((H17*L17)=0,"-----",(N17*F17))</f>
        <v>260</v>
      </c>
    </row>
    <row r="18" spans="1:15" s="1" customFormat="1" ht="21.95" customHeight="1" x14ac:dyDescent="0.25">
      <c r="A18" s="93"/>
      <c r="B18" s="34" t="s">
        <v>42</v>
      </c>
      <c r="C18" s="33">
        <v>1.5</v>
      </c>
      <c r="D18" s="32">
        <v>0.23</v>
      </c>
      <c r="E18" s="73"/>
      <c r="F18" s="29">
        <f t="shared" si="0"/>
        <v>1.9500000000000002</v>
      </c>
      <c r="H18" s="50"/>
      <c r="I18" s="72"/>
      <c r="J18" s="72"/>
      <c r="K18" s="72"/>
      <c r="L18" s="50"/>
      <c r="M18" s="87" t="s">
        <v>62</v>
      </c>
      <c r="N18" s="49" t="str">
        <f t="shared" si="1"/>
        <v>-----</v>
      </c>
      <c r="O18" s="48" t="str">
        <f t="shared" si="2"/>
        <v>-----</v>
      </c>
    </row>
    <row r="19" spans="1:15" s="1" customFormat="1" ht="21.95" customHeight="1" x14ac:dyDescent="0.2">
      <c r="A19" s="93"/>
      <c r="B19" s="34" t="s">
        <v>17</v>
      </c>
      <c r="C19" s="33">
        <v>170</v>
      </c>
      <c r="D19" s="32">
        <v>0.23</v>
      </c>
      <c r="E19" s="73"/>
      <c r="F19" s="29">
        <f t="shared" si="0"/>
        <v>221</v>
      </c>
      <c r="H19" s="50"/>
      <c r="I19" s="72"/>
      <c r="J19" s="72"/>
      <c r="K19" s="72"/>
      <c r="L19" s="50"/>
      <c r="M19" s="87" t="s">
        <v>60</v>
      </c>
      <c r="N19" s="49" t="str">
        <f t="shared" si="1"/>
        <v>-----</v>
      </c>
      <c r="O19" s="48" t="str">
        <f t="shared" si="2"/>
        <v>-----</v>
      </c>
    </row>
    <row r="20" spans="1:15" s="1" customFormat="1" ht="21.95" customHeight="1" x14ac:dyDescent="0.25">
      <c r="A20" s="93"/>
      <c r="B20" s="34" t="s">
        <v>38</v>
      </c>
      <c r="C20" s="33">
        <v>360</v>
      </c>
      <c r="D20" s="32">
        <v>0.23</v>
      </c>
      <c r="E20" s="73"/>
      <c r="F20" s="29">
        <f t="shared" si="0"/>
        <v>468</v>
      </c>
      <c r="H20" s="50">
        <v>1</v>
      </c>
      <c r="I20" s="72"/>
      <c r="J20" s="72"/>
      <c r="K20" s="72"/>
      <c r="L20" s="50">
        <v>0.5</v>
      </c>
      <c r="M20" s="87" t="s">
        <v>61</v>
      </c>
      <c r="N20" s="49">
        <f t="shared" si="1"/>
        <v>0.5</v>
      </c>
      <c r="O20" s="48">
        <f t="shared" si="2"/>
        <v>234</v>
      </c>
    </row>
    <row r="21" spans="1:15" s="1" customFormat="1" ht="21.95" customHeight="1" x14ac:dyDescent="0.2">
      <c r="A21" s="93"/>
      <c r="B21" s="34" t="s">
        <v>18</v>
      </c>
      <c r="C21" s="33">
        <v>16</v>
      </c>
      <c r="D21" s="32">
        <v>0.23</v>
      </c>
      <c r="E21" s="73"/>
      <c r="F21" s="29">
        <f t="shared" si="0"/>
        <v>20.8</v>
      </c>
      <c r="H21" s="50">
        <v>2</v>
      </c>
      <c r="I21" s="72"/>
      <c r="J21" s="72"/>
      <c r="K21" s="72"/>
      <c r="L21" s="50">
        <v>1</v>
      </c>
      <c r="M21" s="87" t="s">
        <v>60</v>
      </c>
      <c r="N21" s="49">
        <f t="shared" si="1"/>
        <v>2</v>
      </c>
      <c r="O21" s="48">
        <f t="shared" si="2"/>
        <v>41.6</v>
      </c>
    </row>
    <row r="22" spans="1:15" s="1" customFormat="1" ht="21.95" customHeight="1" x14ac:dyDescent="0.2">
      <c r="A22" s="93"/>
      <c r="B22" s="34" t="s">
        <v>19</v>
      </c>
      <c r="C22" s="33">
        <v>25</v>
      </c>
      <c r="D22" s="32">
        <v>0.23</v>
      </c>
      <c r="E22" s="73"/>
      <c r="F22" s="29">
        <f t="shared" si="0"/>
        <v>32.5</v>
      </c>
      <c r="H22" s="50"/>
      <c r="I22" s="72"/>
      <c r="J22" s="72"/>
      <c r="K22" s="72"/>
      <c r="L22" s="50"/>
      <c r="M22" s="87" t="s">
        <v>60</v>
      </c>
      <c r="N22" s="49" t="str">
        <f t="shared" si="1"/>
        <v>-----</v>
      </c>
      <c r="O22" s="48" t="str">
        <f t="shared" si="2"/>
        <v>-----</v>
      </c>
    </row>
    <row r="23" spans="1:15" s="1" customFormat="1" ht="21.95" customHeight="1" x14ac:dyDescent="0.25">
      <c r="A23" s="93"/>
      <c r="B23" s="34" t="s">
        <v>39</v>
      </c>
      <c r="C23" s="33">
        <v>80</v>
      </c>
      <c r="D23" s="32">
        <v>0.23</v>
      </c>
      <c r="E23" s="73"/>
      <c r="F23" s="29">
        <f t="shared" si="0"/>
        <v>104</v>
      </c>
      <c r="H23" s="50"/>
      <c r="I23" s="72"/>
      <c r="J23" s="72"/>
      <c r="K23" s="72"/>
      <c r="L23" s="50"/>
      <c r="M23" s="87" t="s">
        <v>60</v>
      </c>
      <c r="N23" s="49" t="str">
        <f t="shared" si="1"/>
        <v>-----</v>
      </c>
      <c r="O23" s="48" t="str">
        <f t="shared" si="2"/>
        <v>-----</v>
      </c>
    </row>
    <row r="24" spans="1:15" s="1" customFormat="1" ht="21.95" customHeight="1" x14ac:dyDescent="0.25">
      <c r="A24" s="93"/>
      <c r="B24" s="34" t="s">
        <v>40</v>
      </c>
      <c r="C24" s="33">
        <v>120</v>
      </c>
      <c r="D24" s="32">
        <v>0.23</v>
      </c>
      <c r="E24" s="73"/>
      <c r="F24" s="29">
        <f t="shared" si="0"/>
        <v>156</v>
      </c>
      <c r="H24" s="50"/>
      <c r="I24" s="72"/>
      <c r="J24" s="72"/>
      <c r="K24" s="72"/>
      <c r="L24" s="50"/>
      <c r="M24" s="87" t="s">
        <v>60</v>
      </c>
      <c r="N24" s="49" t="str">
        <f t="shared" si="1"/>
        <v>-----</v>
      </c>
      <c r="O24" s="48" t="str">
        <f t="shared" si="2"/>
        <v>-----</v>
      </c>
    </row>
    <row r="25" spans="1:15" s="1" customFormat="1" ht="21.95" customHeight="1" x14ac:dyDescent="0.2">
      <c r="A25" s="93"/>
      <c r="B25" s="34" t="s">
        <v>20</v>
      </c>
      <c r="C25" s="33">
        <v>470</v>
      </c>
      <c r="D25" s="32">
        <v>0.23</v>
      </c>
      <c r="E25" s="73"/>
      <c r="F25" s="29">
        <f t="shared" si="0"/>
        <v>611</v>
      </c>
      <c r="H25" s="50"/>
      <c r="I25" s="72"/>
      <c r="J25" s="72"/>
      <c r="K25" s="72"/>
      <c r="L25" s="50"/>
      <c r="M25" s="87" t="s">
        <v>58</v>
      </c>
      <c r="N25" s="49" t="str">
        <f t="shared" si="1"/>
        <v>-----</v>
      </c>
      <c r="O25" s="48" t="str">
        <f t="shared" si="2"/>
        <v>-----</v>
      </c>
    </row>
    <row r="26" spans="1:15" s="1" customFormat="1" ht="21.95" customHeight="1" x14ac:dyDescent="0.2">
      <c r="A26" s="93"/>
      <c r="B26" s="34" t="s">
        <v>21</v>
      </c>
      <c r="C26" s="33">
        <v>32</v>
      </c>
      <c r="D26" s="32">
        <v>0.23</v>
      </c>
      <c r="E26" s="73"/>
      <c r="F26" s="29">
        <f t="shared" si="0"/>
        <v>41.6</v>
      </c>
      <c r="H26" s="50"/>
      <c r="I26" s="72"/>
      <c r="J26" s="72"/>
      <c r="K26" s="72"/>
      <c r="L26" s="50"/>
      <c r="M26" s="87" t="s">
        <v>59</v>
      </c>
      <c r="N26" s="49" t="str">
        <f t="shared" si="1"/>
        <v>-----</v>
      </c>
      <c r="O26" s="48" t="str">
        <f t="shared" si="2"/>
        <v>-----</v>
      </c>
    </row>
    <row r="27" spans="1:15" s="1" customFormat="1" ht="21.95" customHeight="1" x14ac:dyDescent="0.2">
      <c r="A27" s="93"/>
      <c r="B27" s="34" t="s">
        <v>47</v>
      </c>
      <c r="C27" s="33">
        <v>2</v>
      </c>
      <c r="D27" s="32">
        <v>0.23</v>
      </c>
      <c r="E27" s="73"/>
      <c r="F27" s="29">
        <f t="shared" si="0"/>
        <v>2.6</v>
      </c>
      <c r="H27" s="50"/>
      <c r="I27" s="72"/>
      <c r="J27" s="72"/>
      <c r="K27" s="72"/>
      <c r="L27" s="50"/>
      <c r="M27" s="87" t="s">
        <v>59</v>
      </c>
      <c r="N27" s="49" t="str">
        <f t="shared" si="1"/>
        <v>-----</v>
      </c>
      <c r="O27" s="48" t="str">
        <f t="shared" si="2"/>
        <v>-----</v>
      </c>
    </row>
    <row r="28" spans="1:15" s="1" customFormat="1" ht="21.95" customHeight="1" x14ac:dyDescent="0.2">
      <c r="A28" s="93"/>
      <c r="B28" s="34" t="s">
        <v>22</v>
      </c>
      <c r="C28" s="33">
        <v>16</v>
      </c>
      <c r="D28" s="32">
        <v>0.23</v>
      </c>
      <c r="E28" s="73"/>
      <c r="F28" s="29">
        <f t="shared" si="0"/>
        <v>20.8</v>
      </c>
      <c r="H28" s="50">
        <v>11</v>
      </c>
      <c r="I28" s="72"/>
      <c r="J28" s="72"/>
      <c r="K28" s="72"/>
      <c r="L28" s="50">
        <v>1</v>
      </c>
      <c r="M28" s="87" t="s">
        <v>60</v>
      </c>
      <c r="N28" s="49">
        <f t="shared" si="1"/>
        <v>11</v>
      </c>
      <c r="O28" s="48">
        <f t="shared" si="2"/>
        <v>228.8</v>
      </c>
    </row>
    <row r="29" spans="1:15" s="1" customFormat="1" ht="21.95" customHeight="1" x14ac:dyDescent="0.2">
      <c r="A29" s="93"/>
      <c r="B29" s="34" t="s">
        <v>23</v>
      </c>
      <c r="C29" s="33">
        <v>24</v>
      </c>
      <c r="D29" s="32">
        <v>0.23</v>
      </c>
      <c r="E29" s="73"/>
      <c r="F29" s="29">
        <f t="shared" si="0"/>
        <v>31.200000000000003</v>
      </c>
      <c r="H29" s="50">
        <v>11</v>
      </c>
      <c r="I29" s="72"/>
      <c r="J29" s="72"/>
      <c r="K29" s="72"/>
      <c r="L29" s="50">
        <v>1</v>
      </c>
      <c r="M29" s="87" t="s">
        <v>60</v>
      </c>
      <c r="N29" s="49">
        <f t="shared" si="1"/>
        <v>11</v>
      </c>
      <c r="O29" s="48">
        <f t="shared" si="2"/>
        <v>343.20000000000005</v>
      </c>
    </row>
    <row r="30" spans="1:15" s="1" customFormat="1" ht="21.95" customHeight="1" x14ac:dyDescent="0.2">
      <c r="A30" s="93"/>
      <c r="B30" s="34" t="s">
        <v>24</v>
      </c>
      <c r="C30" s="33">
        <v>24</v>
      </c>
      <c r="D30" s="32">
        <v>0.23</v>
      </c>
      <c r="E30" s="73"/>
      <c r="F30" s="29">
        <f t="shared" si="0"/>
        <v>31.200000000000003</v>
      </c>
      <c r="H30" s="50">
        <v>11</v>
      </c>
      <c r="I30" s="72"/>
      <c r="J30" s="72"/>
      <c r="K30" s="72"/>
      <c r="L30" s="50">
        <v>1</v>
      </c>
      <c r="M30" s="87" t="s">
        <v>60</v>
      </c>
      <c r="N30" s="49">
        <f t="shared" si="1"/>
        <v>11</v>
      </c>
      <c r="O30" s="48">
        <f t="shared" si="2"/>
        <v>343.20000000000005</v>
      </c>
    </row>
    <row r="31" spans="1:15" s="1" customFormat="1" ht="21.95" customHeight="1" x14ac:dyDescent="0.2">
      <c r="A31" s="93"/>
      <c r="B31" s="34" t="s">
        <v>25</v>
      </c>
      <c r="C31" s="33">
        <v>24</v>
      </c>
      <c r="D31" s="32">
        <v>0.23</v>
      </c>
      <c r="E31" s="73"/>
      <c r="F31" s="29">
        <f t="shared" si="0"/>
        <v>31.200000000000003</v>
      </c>
      <c r="H31" s="50"/>
      <c r="I31" s="72"/>
      <c r="J31" s="72"/>
      <c r="K31" s="72"/>
      <c r="L31" s="50"/>
      <c r="M31" s="87" t="s">
        <v>60</v>
      </c>
      <c r="N31" s="49" t="str">
        <f t="shared" si="1"/>
        <v>-----</v>
      </c>
      <c r="O31" s="48" t="str">
        <f t="shared" si="2"/>
        <v>-----</v>
      </c>
    </row>
    <row r="32" spans="1:15" s="1" customFormat="1" ht="21.95" customHeight="1" x14ac:dyDescent="0.2">
      <c r="A32" s="93"/>
      <c r="B32" s="34" t="s">
        <v>26</v>
      </c>
      <c r="C32" s="33">
        <v>170</v>
      </c>
      <c r="D32" s="32">
        <v>0.23</v>
      </c>
      <c r="E32" s="73"/>
      <c r="F32" s="29">
        <f t="shared" si="0"/>
        <v>221</v>
      </c>
      <c r="H32" s="50"/>
      <c r="I32" s="72"/>
      <c r="J32" s="72"/>
      <c r="K32" s="72"/>
      <c r="L32" s="50"/>
      <c r="M32" s="87" t="s">
        <v>59</v>
      </c>
      <c r="N32" s="49" t="str">
        <f t="shared" si="1"/>
        <v>-----</v>
      </c>
      <c r="O32" s="48" t="str">
        <f t="shared" si="2"/>
        <v>-----</v>
      </c>
    </row>
    <row r="33" spans="1:15" s="1" customFormat="1" ht="21.95" customHeight="1" x14ac:dyDescent="0.2">
      <c r="A33" s="93"/>
      <c r="B33" s="34" t="s">
        <v>52</v>
      </c>
      <c r="C33" s="33">
        <v>100</v>
      </c>
      <c r="D33" s="32">
        <v>0.23</v>
      </c>
      <c r="E33" s="73"/>
      <c r="F33" s="29">
        <f t="shared" si="0"/>
        <v>130</v>
      </c>
      <c r="H33" s="50">
        <v>1</v>
      </c>
      <c r="I33" s="72"/>
      <c r="J33" s="72"/>
      <c r="K33" s="72"/>
      <c r="L33" s="50">
        <v>1</v>
      </c>
      <c r="M33" s="87" t="s">
        <v>59</v>
      </c>
      <c r="N33" s="49">
        <f t="shared" si="1"/>
        <v>1</v>
      </c>
      <c r="O33" s="48">
        <f t="shared" si="2"/>
        <v>130</v>
      </c>
    </row>
    <row r="34" spans="1:15" s="1" customFormat="1" ht="21.95" customHeight="1" x14ac:dyDescent="0.2">
      <c r="A34" s="94"/>
      <c r="B34" s="28" t="s">
        <v>27</v>
      </c>
      <c r="C34" s="12">
        <v>250</v>
      </c>
      <c r="D34" s="11">
        <v>0.23</v>
      </c>
      <c r="E34" s="71"/>
      <c r="F34" s="29">
        <f t="shared" si="0"/>
        <v>325</v>
      </c>
      <c r="H34" s="50">
        <v>1</v>
      </c>
      <c r="I34" s="70"/>
      <c r="J34" s="69"/>
      <c r="K34" s="68"/>
      <c r="L34" s="50">
        <v>1</v>
      </c>
      <c r="M34" s="87" t="s">
        <v>58</v>
      </c>
      <c r="N34" s="49">
        <f t="shared" si="1"/>
        <v>1</v>
      </c>
      <c r="O34" s="48">
        <f t="shared" si="2"/>
        <v>325</v>
      </c>
    </row>
    <row r="35" spans="1:15" s="1" customFormat="1" ht="21.95" customHeight="1" x14ac:dyDescent="0.2">
      <c r="A35" s="67"/>
      <c r="B35" s="66"/>
      <c r="C35" s="65"/>
      <c r="D35" s="64"/>
      <c r="E35" s="63"/>
      <c r="F35" s="62"/>
      <c r="H35" s="61"/>
      <c r="I35" s="61"/>
      <c r="J35" s="61"/>
      <c r="K35" s="61"/>
      <c r="L35" s="61"/>
      <c r="M35" s="88"/>
      <c r="N35" s="61"/>
      <c r="O35" s="60"/>
    </row>
    <row r="36" spans="1:15" s="1" customFormat="1" ht="21.95" customHeight="1" x14ac:dyDescent="0.2">
      <c r="A36" s="59"/>
      <c r="B36" s="58" t="s">
        <v>46</v>
      </c>
      <c r="C36" s="57">
        <v>80</v>
      </c>
      <c r="D36" s="56">
        <v>0.2</v>
      </c>
      <c r="E36" s="55"/>
      <c r="F36" s="29">
        <f>(((C36)*IF(D36=15%,1.18,IF(D36=20%,1.25,IF(D36=23%,1.3,IF(D36=25%,1.35,IF(D36=28%,1.4,IF(D36=30%,1.43,IF(D36=35%,1.54,IF(D36=40%,1.67,IF(D36=45%,1.82,IF(D36=50%,2)))))))))))+(C36*E36))</f>
        <v>100</v>
      </c>
      <c r="G36" s="54"/>
      <c r="H36" s="50">
        <v>6</v>
      </c>
      <c r="I36" s="53"/>
      <c r="J36" s="52"/>
      <c r="K36" s="51"/>
      <c r="L36" s="50">
        <v>1</v>
      </c>
      <c r="M36" s="87" t="s">
        <v>60</v>
      </c>
      <c r="N36" s="49">
        <f>IF((H36*L36)=0,"-----",(H36*L36))</f>
        <v>6</v>
      </c>
      <c r="O36" s="48">
        <f>IF((H36*L36)=0,"-----",(N36*F36))</f>
        <v>600</v>
      </c>
    </row>
    <row r="37" spans="1:15" s="1" customFormat="1" ht="20.100000000000001" customHeight="1" x14ac:dyDescent="0.2">
      <c r="O37" s="42"/>
    </row>
    <row r="38" spans="1:15" s="1" customFormat="1" ht="20.100000000000001" customHeight="1" x14ac:dyDescent="0.2">
      <c r="A38" s="13" t="s">
        <v>4</v>
      </c>
      <c r="B38" s="13" t="s">
        <v>5</v>
      </c>
      <c r="M38" s="89" t="s">
        <v>43</v>
      </c>
      <c r="N38" s="47"/>
      <c r="O38" s="86">
        <f>SUM(O6:O36)</f>
        <v>20609.599999999999</v>
      </c>
    </row>
    <row r="39" spans="1:15" s="1" customFormat="1" ht="9.9499999999999993" customHeight="1" x14ac:dyDescent="0.2">
      <c r="A39" s="13"/>
      <c r="B39" s="13"/>
      <c r="L39" s="35"/>
      <c r="M39" s="35"/>
    </row>
    <row r="40" spans="1:15" s="1" customFormat="1" ht="20.100000000000001" customHeight="1" x14ac:dyDescent="0.2">
      <c r="A40" s="13" t="s">
        <v>63</v>
      </c>
      <c r="B40" s="13"/>
      <c r="C40" s="6"/>
      <c r="D40" s="6"/>
      <c r="J40" s="36"/>
      <c r="K40" s="36"/>
      <c r="L40" s="37"/>
      <c r="M40" s="37"/>
    </row>
    <row r="41" spans="1:15" s="1" customFormat="1" ht="9.9499999999999993" customHeight="1" x14ac:dyDescent="0.2">
      <c r="K41" s="36"/>
      <c r="L41" s="38"/>
      <c r="M41" s="38"/>
    </row>
    <row r="42" spans="1:15" ht="20.100000000000001" customHeight="1" x14ac:dyDescent="0.25">
      <c r="A42" s="13" t="s">
        <v>44</v>
      </c>
      <c r="B42" s="13"/>
      <c r="C42" s="1"/>
      <c r="D42" s="1"/>
      <c r="E42" s="1"/>
      <c r="F42" s="13" t="s">
        <v>50</v>
      </c>
      <c r="G42" s="1"/>
      <c r="H42" s="1"/>
      <c r="I42" s="1"/>
      <c r="J42" s="36"/>
      <c r="K42" s="39"/>
      <c r="L42" s="38"/>
      <c r="M42" s="38"/>
    </row>
    <row r="43" spans="1:15" s="1" customFormat="1" ht="20.100000000000001" customHeight="1" x14ac:dyDescent="0.25">
      <c r="A43" s="13" t="s">
        <v>48</v>
      </c>
      <c r="B43" s="13"/>
      <c r="E43"/>
      <c r="F43" s="13" t="s">
        <v>51</v>
      </c>
      <c r="H43" s="4"/>
      <c r="I43"/>
      <c r="J43" s="39"/>
      <c r="K43" s="36"/>
      <c r="L43" s="38"/>
      <c r="M43" s="38"/>
    </row>
    <row r="44" spans="1:15" s="1" customFormat="1" ht="20.100000000000001" customHeight="1" x14ac:dyDescent="0.2">
      <c r="A44" s="13" t="s">
        <v>49</v>
      </c>
      <c r="B44" s="13"/>
      <c r="C44" s="2"/>
      <c r="D44" s="8"/>
      <c r="F44" s="13" t="s">
        <v>45</v>
      </c>
      <c r="J44" s="36"/>
      <c r="K44" s="36"/>
      <c r="L44" s="38"/>
      <c r="M44" s="38"/>
    </row>
    <row r="45" spans="1:15" ht="20.100000000000001" customHeight="1" x14ac:dyDescent="0.25">
      <c r="B45" s="13"/>
      <c r="C45" s="2"/>
      <c r="D45" s="8"/>
      <c r="G45" s="1"/>
      <c r="J45" s="39"/>
      <c r="K45" s="39"/>
      <c r="L45" s="38"/>
      <c r="M45" s="38"/>
    </row>
    <row r="46" spans="1:15" ht="20.100000000000001" customHeight="1" x14ac:dyDescent="0.25">
      <c r="L46" s="35"/>
    </row>
    <row r="47" spans="1:15" ht="20.100000000000001" customHeight="1" x14ac:dyDescent="0.25">
      <c r="L47" s="35"/>
    </row>
    <row r="48" spans="1:15" ht="20.100000000000001" customHeight="1" x14ac:dyDescent="0.25"/>
    <row r="49" ht="20.100000000000001" customHeight="1" x14ac:dyDescent="0.25"/>
    <row r="50" ht="20.100000000000001" customHeight="1" x14ac:dyDescent="0.25"/>
  </sheetData>
  <mergeCells count="7">
    <mergeCell ref="A13:A34"/>
    <mergeCell ref="A1:F1"/>
    <mergeCell ref="A2:F2"/>
    <mergeCell ref="A3:F3"/>
    <mergeCell ref="A5:B5"/>
    <mergeCell ref="A6:A10"/>
    <mergeCell ref="A12:B12"/>
  </mergeCells>
  <printOptions horizontalCentered="1"/>
  <pageMargins left="0" right="0" top="0.19685039370078741" bottom="0.39370078740157483" header="0.31496062992125984" footer="0"/>
  <pageSetup paperSize="9" scale="61" orientation="landscape" r:id="rId1"/>
  <headerFooter>
    <oddFooter>&amp;C&amp;P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39"/>
  <sheetViews>
    <sheetView workbookViewId="0">
      <selection activeCell="F17" sqref="F17"/>
    </sheetView>
  </sheetViews>
  <sheetFormatPr defaultRowHeight="15" x14ac:dyDescent="0.25"/>
  <sheetData>
    <row r="6" spans="2:3" x14ac:dyDescent="0.25">
      <c r="B6" s="1"/>
      <c r="C6" s="1"/>
    </row>
    <row r="7" spans="2:3" x14ac:dyDescent="0.25">
      <c r="B7" s="1"/>
      <c r="C7" s="1"/>
    </row>
    <row r="8" spans="2:3" x14ac:dyDescent="0.25">
      <c r="B8" s="1"/>
      <c r="C8" s="1"/>
    </row>
    <row r="9" spans="2:3" x14ac:dyDescent="0.25">
      <c r="B9" s="1"/>
      <c r="C9" s="1"/>
    </row>
    <row r="10" spans="2:3" x14ac:dyDescent="0.25">
      <c r="B10" s="1"/>
      <c r="C10" s="1"/>
    </row>
    <row r="11" spans="2:3" ht="15.75" thickBot="1" x14ac:dyDescent="0.3"/>
    <row r="12" spans="2:3" ht="30" customHeight="1" thickBot="1" x14ac:dyDescent="0.3">
      <c r="B12" s="96" t="s">
        <v>2</v>
      </c>
      <c r="C12" s="97"/>
    </row>
    <row r="13" spans="2:3" ht="21.95" customHeight="1" x14ac:dyDescent="0.25">
      <c r="B13" s="14">
        <v>0.15</v>
      </c>
      <c r="C13" s="30">
        <v>1.18</v>
      </c>
    </row>
    <row r="14" spans="2:3" ht="21.95" customHeight="1" x14ac:dyDescent="0.25">
      <c r="B14" s="16">
        <v>0.2</v>
      </c>
      <c r="C14" s="17">
        <v>1.25</v>
      </c>
    </row>
    <row r="15" spans="2:3" ht="21.95" customHeight="1" x14ac:dyDescent="0.25">
      <c r="B15" s="18">
        <v>0.23</v>
      </c>
      <c r="C15" s="19">
        <v>1.3</v>
      </c>
    </row>
    <row r="16" spans="2:3" ht="21.95" customHeight="1" x14ac:dyDescent="0.25">
      <c r="B16" s="18">
        <v>0.25</v>
      </c>
      <c r="C16" s="19">
        <v>1.35</v>
      </c>
    </row>
    <row r="17" spans="2:3" ht="21.95" customHeight="1" x14ac:dyDescent="0.25">
      <c r="B17" s="18">
        <v>0.28000000000000003</v>
      </c>
      <c r="C17" s="19">
        <v>1.4</v>
      </c>
    </row>
    <row r="18" spans="2:3" ht="21.95" customHeight="1" x14ac:dyDescent="0.25">
      <c r="B18" s="20">
        <v>0.3</v>
      </c>
      <c r="C18" s="19">
        <v>1.43</v>
      </c>
    </row>
    <row r="19" spans="2:3" ht="21.95" customHeight="1" x14ac:dyDescent="0.25">
      <c r="B19" s="14">
        <v>0.35</v>
      </c>
      <c r="C19" s="15">
        <v>1.54</v>
      </c>
    </row>
    <row r="20" spans="2:3" ht="21.95" customHeight="1" x14ac:dyDescent="0.25">
      <c r="B20" s="21">
        <v>0.4</v>
      </c>
      <c r="C20" s="22">
        <v>1.67</v>
      </c>
    </row>
    <row r="21" spans="2:3" ht="21.95" customHeight="1" x14ac:dyDescent="0.25">
      <c r="B21" s="23">
        <v>0.45</v>
      </c>
      <c r="C21" s="22">
        <v>1.82</v>
      </c>
    </row>
    <row r="22" spans="2:3" ht="21.95" customHeight="1" thickBot="1" x14ac:dyDescent="0.3">
      <c r="B22" s="24">
        <v>0.5</v>
      </c>
      <c r="C22" s="25">
        <v>2</v>
      </c>
    </row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  <row r="28" spans="2:3" x14ac:dyDescent="0.25">
      <c r="B28" s="1"/>
      <c r="C28" s="1"/>
    </row>
    <row r="29" spans="2:3" x14ac:dyDescent="0.25">
      <c r="B29" s="1"/>
      <c r="C29" s="1"/>
    </row>
    <row r="30" spans="2:3" x14ac:dyDescent="0.25">
      <c r="B30" s="1"/>
      <c r="C30" s="1"/>
    </row>
    <row r="31" spans="2:3" x14ac:dyDescent="0.25">
      <c r="B31" s="1"/>
      <c r="C31" s="1"/>
    </row>
    <row r="32" spans="2:3" x14ac:dyDescent="0.25">
      <c r="B32" s="1"/>
      <c r="C32" s="1"/>
    </row>
    <row r="33" spans="2:3" x14ac:dyDescent="0.25">
      <c r="B33" s="1"/>
      <c r="C33" s="1"/>
    </row>
    <row r="34" spans="2:3" x14ac:dyDescent="0.25">
      <c r="B34" s="1"/>
      <c r="C34" s="1"/>
    </row>
    <row r="35" spans="2:3" x14ac:dyDescent="0.25">
      <c r="B35" s="1"/>
      <c r="C35" s="1"/>
    </row>
    <row r="36" spans="2:3" x14ac:dyDescent="0.25">
      <c r="B36" s="1"/>
      <c r="C36" s="1"/>
    </row>
    <row r="38" spans="2:3" x14ac:dyDescent="0.25">
      <c r="B38" s="1"/>
      <c r="C38" s="1"/>
    </row>
    <row r="39" spans="2:3" x14ac:dyDescent="0.25">
      <c r="B39" s="1"/>
      <c r="C39" s="1"/>
    </row>
  </sheetData>
  <mergeCells count="1"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OFF.781 LAV in ECONOMIA</vt:lpstr>
      <vt:lpstr>CONSUNTIVO LAVORI 08-2016</vt:lpstr>
      <vt:lpstr>fattore di ricarica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</dc:creator>
  <cp:lastModifiedBy>RGV</cp:lastModifiedBy>
  <cp:lastPrinted>2016-08-29T11:59:32Z</cp:lastPrinted>
  <dcterms:created xsi:type="dcterms:W3CDTF">2010-04-28T09:24:56Z</dcterms:created>
  <dcterms:modified xsi:type="dcterms:W3CDTF">2016-11-28T15:22:53Z</dcterms:modified>
</cp:coreProperties>
</file>