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ILVIA\AreaComune\FORMAT-OFFERTE - fornitura e posa-FORFAIT e ECONOMIA\"/>
    </mc:Choice>
  </mc:AlternateContent>
  <bookViews>
    <workbookView xWindow="-15" yWindow="-15" windowWidth="12600" windowHeight="12390" activeTab="2"/>
  </bookViews>
  <sheets>
    <sheet name="01-01-2016" sheetId="1" r:id="rId1"/>
    <sheet name="01-01-2016 con fori+taglio" sheetId="5" r:id="rId2"/>
    <sheet name="01-01-2016 con ricarico" sheetId="4" r:id="rId3"/>
    <sheet name="fattore di ricarica" sheetId="2" r:id="rId4"/>
  </sheets>
  <calcPr calcId="162913"/>
</workbook>
</file>

<file path=xl/calcChain.xml><?xml version="1.0" encoding="utf-8"?>
<calcChain xmlns="http://schemas.openxmlformats.org/spreadsheetml/2006/main">
  <c r="J6" i="5" l="1"/>
  <c r="D6" i="5" s="1"/>
  <c r="N7" i="5"/>
  <c r="J7" i="5" s="1"/>
  <c r="D7" i="5" s="1"/>
  <c r="J8" i="5"/>
  <c r="D8" i="5" s="1"/>
  <c r="N9" i="5"/>
  <c r="J9" i="5" s="1"/>
  <c r="D9" i="5" s="1"/>
  <c r="M13" i="4" l="1"/>
  <c r="M12" i="4"/>
  <c r="M11" i="4"/>
  <c r="M10" i="4"/>
  <c r="M9" i="4"/>
  <c r="M8" i="4"/>
  <c r="M7" i="4"/>
  <c r="M6" i="4"/>
  <c r="J12" i="4" l="1"/>
  <c r="D12" i="4" s="1"/>
  <c r="J11" i="4"/>
  <c r="D11" i="4" s="1"/>
  <c r="J13" i="4"/>
  <c r="J9" i="4"/>
  <c r="J10" i="4"/>
  <c r="J7" i="4"/>
  <c r="J6" i="4"/>
  <c r="J8" i="4"/>
  <c r="D7" i="4" l="1"/>
  <c r="D8" i="4"/>
  <c r="D9" i="4"/>
  <c r="D13" i="4"/>
  <c r="D10" i="4"/>
  <c r="D6" i="4"/>
  <c r="J7" i="1"/>
  <c r="D7" i="1" s="1"/>
  <c r="J8" i="1" l="1"/>
  <c r="J6" i="1"/>
  <c r="D8" i="1" l="1"/>
  <c r="D6" i="1"/>
</calcChain>
</file>

<file path=xl/sharedStrings.xml><?xml version="1.0" encoding="utf-8"?>
<sst xmlns="http://schemas.openxmlformats.org/spreadsheetml/2006/main" count="131" uniqueCount="68">
  <si>
    <t>TIPOLOGIA MATERIALE</t>
  </si>
  <si>
    <t>DIMENSIONI</t>
  </si>
  <si>
    <t>RICARICO</t>
  </si>
  <si>
    <t>COSTO STANDARD</t>
  </si>
  <si>
    <t>PREZZO FORNITORE</t>
  </si>
  <si>
    <t>FATTORE DI MOLTIPLICAZIONE</t>
  </si>
  <si>
    <t>RESA:   Ns. dep. di Villanova di Camposampiero</t>
  </si>
  <si>
    <t>% ARR.</t>
  </si>
  <si>
    <t>COSTO LAVORAZIONE</t>
  </si>
  <si>
    <t xml:space="preserve">COSTO TRASPORTO ALL'AZIENDA </t>
  </si>
  <si>
    <t>IMBALLO:   compreso</t>
  </si>
  <si>
    <t>PAGAMENTO: RIBA 60 gg. F.M.</t>
  </si>
  <si>
    <t>REDCAST 1350</t>
  </si>
  <si>
    <t>MALTA PRESA RAPIDA</t>
  </si>
  <si>
    <t>KLEBEPASTE S</t>
  </si>
  <si>
    <t>MALTA</t>
  </si>
  <si>
    <t>GETTATA</t>
  </si>
  <si>
    <t xml:space="preserve">tel. 0471 887551 - fax. 0471 887552   P.I. 00624200226 </t>
  </si>
  <si>
    <t xml:space="preserve">TRASPORTO:   mezzo </t>
  </si>
  <si>
    <t xml:space="preserve">TEMPI DI CONSEGNA:   </t>
  </si>
  <si>
    <t>zona Artigianale 1 - San Lugano Fraz. di Trodena (BZ)</t>
  </si>
  <si>
    <t>alla c.a. Sig.</t>
  </si>
  <si>
    <t>TAV. cod. 6MC__A</t>
  </si>
  <si>
    <t>TAV. cod. 6MC__B</t>
  </si>
  <si>
    <t>TAV. cod. 6MC__C</t>
  </si>
  <si>
    <t>TAV. cod. 6MC__D</t>
  </si>
  <si>
    <t>TAV. cod. 6MC__E</t>
  </si>
  <si>
    <t>TAV. cod. 6MC__F</t>
  </si>
  <si>
    <t>TRASPORTO:   mezzo vostro o addebito in fattura</t>
  </si>
  <si>
    <t>TEMPI DI CONSEGNA:   da concordare</t>
  </si>
  <si>
    <t>ricavata da RGV NBS 300x150x30</t>
  </si>
  <si>
    <t>ricavata da RGV NBS 330x110x30</t>
  </si>
  <si>
    <t>ricavata da RGV NBS 600x300x30</t>
  </si>
  <si>
    <t>ricavata da RGV NBS 400x200x30</t>
  </si>
  <si>
    <t>ricavata da RGV NBS 500x200x20</t>
  </si>
  <si>
    <t>395x160x30 - ricavi n.1</t>
  </si>
  <si>
    <t>305x175x30 - ricavi n.1</t>
  </si>
  <si>
    <t>220x80x20 - ricavi n.4</t>
  </si>
  <si>
    <t>200x130x30 - ricavi n.1</t>
  </si>
  <si>
    <t>310x90x30 - ricavi n.1</t>
  </si>
  <si>
    <t>250x250x30 - ricavi n.2</t>
  </si>
  <si>
    <t>310x90x30 - ricavi n.2</t>
  </si>
  <si>
    <t>ricavata da RGV NBS 350x200x30</t>
  </si>
  <si>
    <t>U.M.</t>
  </si>
  <si>
    <t>QUANTITA'</t>
  </si>
  <si>
    <t>n.</t>
  </si>
  <si>
    <t>kg</t>
  </si>
  <si>
    <t>sacchi da 25 kg</t>
  </si>
  <si>
    <t>sacchi da 10 kg</t>
  </si>
  <si>
    <t>tubo morbito da 2 kg</t>
  </si>
  <si>
    <t>PREZZO   PEZZI RICAVATI</t>
  </si>
  <si>
    <t>LE TAVELLE VENGONO REALIZZATE DA TAGLIO E FORATURA</t>
  </si>
  <si>
    <t>TEMPI DI CONSEGNA:   almeno 4 settimane</t>
  </si>
  <si>
    <t>245x250x30 - ricavi n.2</t>
  </si>
  <si>
    <t>ricavata da RGV NBS 500x250x30</t>
  </si>
  <si>
    <t>TAV. cod. 6MC10852F</t>
  </si>
  <si>
    <t>192x130x30 - ricavi n.1</t>
  </si>
  <si>
    <t>TAV. cod. 6MC10852D</t>
  </si>
  <si>
    <t>235x80x20 - ricavi n.4</t>
  </si>
  <si>
    <t>TAV. cod. 6MC10852C</t>
  </si>
  <si>
    <t>305x170x30 forata - ricavi n.1</t>
  </si>
  <si>
    <t>TAV. cod. 6MC10852B</t>
  </si>
  <si>
    <t>COSTO TAGLIO</t>
  </si>
  <si>
    <t>COSTO FORI</t>
  </si>
  <si>
    <t>nome ditta</t>
  </si>
  <si>
    <t>a seguito Vs. richiesta del 01/01/2016</t>
  </si>
  <si>
    <t>PREZZO UNITARIO</t>
  </si>
  <si>
    <t>SPESE DI GESTIONE ORDINE  €10,00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</si>
</sst>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u/>
      <sz val="11"/>
      <name val="Tahoma"/>
      <family val="2"/>
    </font>
    <font>
      <sz val="11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9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9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0" fillId="0" borderId="0" xfId="0" applyAlignment="1"/>
    <xf numFmtId="9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9" fontId="5" fillId="2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9" fontId="2" fillId="0" borderId="16" xfId="0" applyNumberFormat="1" applyFont="1" applyBorder="1" applyAlignment="1">
      <alignment horizontal="right"/>
    </xf>
    <xf numFmtId="9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9" fillId="0" borderId="0" xfId="0" applyFont="1" applyAlignment="1">
      <alignment vertical="center"/>
    </xf>
    <xf numFmtId="9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164" fontId="2" fillId="0" borderId="23" xfId="0" applyNumberFormat="1" applyFont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3" fontId="2" fillId="0" borderId="4" xfId="0" applyNumberFormat="1" applyFont="1" applyBorder="1" applyAlignment="1">
      <alignment horizontal="right" indent="2"/>
    </xf>
    <xf numFmtId="3" fontId="2" fillId="0" borderId="23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3" fontId="2" fillId="0" borderId="9" xfId="0" applyNumberFormat="1" applyFont="1" applyBorder="1" applyAlignment="1">
      <alignment horizontal="right" indent="2"/>
    </xf>
    <xf numFmtId="164" fontId="10" fillId="0" borderId="4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25" xfId="0" applyNumberFormat="1" applyFont="1" applyBorder="1" applyAlignment="1">
      <alignment horizontal="right"/>
    </xf>
    <xf numFmtId="164" fontId="10" fillId="0" borderId="2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10" fontId="2" fillId="0" borderId="3" xfId="0" applyNumberFormat="1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10" fillId="0" borderId="9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="120" zoomScaleNormal="120" workbookViewId="0">
      <selection activeCell="A13" sqref="A13:XFD14"/>
    </sheetView>
  </sheetViews>
  <sheetFormatPr defaultRowHeight="15" x14ac:dyDescent="0.25"/>
  <cols>
    <col min="1" max="1" width="13.42578125" customWidth="1"/>
    <col min="2" max="2" width="23.28515625" customWidth="1"/>
    <col min="3" max="3" width="26" bestFit="1" customWidth="1"/>
    <col min="4" max="4" width="9.7109375" customWidth="1"/>
    <col min="5" max="5" width="5.7109375" customWidth="1"/>
    <col min="6" max="6" width="9.7109375" customWidth="1"/>
    <col min="7" max="7" width="1.7109375" customWidth="1"/>
    <col min="8" max="9" width="7.7109375" customWidth="1"/>
    <col min="11" max="11" width="8.7109375" customWidth="1"/>
    <col min="12" max="12" width="10.7109375" customWidth="1"/>
    <col min="14" max="14" width="5.7109375" customWidth="1"/>
  </cols>
  <sheetData>
    <row r="1" spans="1:21" ht="19.899999999999999" customHeight="1" x14ac:dyDescent="0.25">
      <c r="A1" s="90" t="s">
        <v>64</v>
      </c>
      <c r="B1" s="90"/>
      <c r="C1" s="90"/>
      <c r="D1" s="90"/>
      <c r="E1" s="90"/>
      <c r="F1" s="90"/>
      <c r="G1" s="20"/>
    </row>
    <row r="2" spans="1:21" ht="19.899999999999999" customHeight="1" x14ac:dyDescent="0.25">
      <c r="A2" s="90" t="s">
        <v>20</v>
      </c>
      <c r="B2" s="90"/>
      <c r="C2" s="90"/>
      <c r="D2" s="90"/>
      <c r="E2" s="90"/>
      <c r="F2" s="90"/>
      <c r="G2" s="20"/>
      <c r="H2" s="3"/>
      <c r="I2" s="3"/>
      <c r="J2" s="3"/>
      <c r="K2" s="3"/>
      <c r="L2" s="3"/>
      <c r="M2" s="3"/>
      <c r="N2" s="4"/>
      <c r="O2" s="5"/>
      <c r="P2" s="5"/>
    </row>
    <row r="3" spans="1:21" ht="19.899999999999999" customHeight="1" x14ac:dyDescent="0.25">
      <c r="A3" s="90" t="s">
        <v>17</v>
      </c>
      <c r="B3" s="90"/>
      <c r="C3" s="90"/>
      <c r="D3" s="90"/>
      <c r="E3" s="90"/>
      <c r="F3" s="90"/>
      <c r="G3" s="20"/>
      <c r="H3" s="3"/>
      <c r="I3" s="3"/>
      <c r="J3" s="3"/>
      <c r="K3" s="3"/>
      <c r="L3" s="3"/>
      <c r="M3" s="3"/>
      <c r="N3" s="4"/>
      <c r="O3" s="5"/>
      <c r="P3" s="5"/>
    </row>
    <row r="4" spans="1:21" ht="19.899999999999999" customHeight="1" x14ac:dyDescent="0.25">
      <c r="A4" s="6"/>
      <c r="B4" s="7"/>
      <c r="C4" s="7"/>
      <c r="D4" s="7"/>
      <c r="E4" s="4"/>
      <c r="F4" s="5"/>
      <c r="G4" s="7"/>
      <c r="H4" s="3"/>
      <c r="I4" s="3"/>
      <c r="J4" s="3"/>
      <c r="K4" s="3"/>
      <c r="L4" s="3"/>
      <c r="M4" s="3"/>
      <c r="N4" s="4"/>
      <c r="O4" s="5"/>
      <c r="P4" s="5"/>
    </row>
    <row r="5" spans="1:21" ht="30" customHeight="1" x14ac:dyDescent="0.25">
      <c r="A5" s="88" t="s">
        <v>0</v>
      </c>
      <c r="B5" s="89"/>
      <c r="C5" s="8" t="s">
        <v>1</v>
      </c>
      <c r="D5" s="8" t="s">
        <v>66</v>
      </c>
      <c r="E5" s="8" t="s">
        <v>43</v>
      </c>
      <c r="F5" s="8" t="s">
        <v>44</v>
      </c>
      <c r="G5" s="9"/>
      <c r="H5" s="8" t="s">
        <v>2</v>
      </c>
      <c r="I5" s="8" t="s">
        <v>7</v>
      </c>
      <c r="J5" s="8" t="s">
        <v>3</v>
      </c>
      <c r="K5" s="8" t="s">
        <v>9</v>
      </c>
      <c r="L5" s="8" t="s">
        <v>8</v>
      </c>
      <c r="M5" s="8" t="s">
        <v>4</v>
      </c>
    </row>
    <row r="6" spans="1:21" s="1" customFormat="1" ht="19.899999999999999" customHeight="1" x14ac:dyDescent="0.2">
      <c r="A6" s="39" t="s">
        <v>16</v>
      </c>
      <c r="B6" s="40" t="s">
        <v>12</v>
      </c>
      <c r="C6" s="40" t="s">
        <v>47</v>
      </c>
      <c r="D6" s="33">
        <f>(((J6)*IF(H6=15%,1.18,IF(H6=20%,1.25,IF(H6=23%,1.3,IF(H6=25%,1.35,IF(H6=28%,1.4,IF(H6=30%,1.43,IF(H6=35%,1.54,IF(H6=40%,1.67,IF(H6=45%,1.82,IF(H6=50%,2)))))))))))+(J6*I6))</f>
        <v>0.46777500000000005</v>
      </c>
      <c r="E6" s="14" t="s">
        <v>46</v>
      </c>
      <c r="F6" s="63"/>
      <c r="G6" s="10"/>
      <c r="H6" s="11">
        <v>0.25</v>
      </c>
      <c r="I6" s="68"/>
      <c r="J6" s="12">
        <f>M6+(M6*K6)+L6</f>
        <v>0.34650000000000003</v>
      </c>
      <c r="K6" s="13">
        <v>0.05</v>
      </c>
      <c r="L6" s="12"/>
      <c r="M6" s="14">
        <v>0.33</v>
      </c>
    </row>
    <row r="7" spans="1:21" s="1" customFormat="1" ht="19.899999999999999" customHeight="1" x14ac:dyDescent="0.2">
      <c r="A7" s="41" t="s">
        <v>15</v>
      </c>
      <c r="B7" s="42" t="s">
        <v>13</v>
      </c>
      <c r="C7" s="42" t="s">
        <v>48</v>
      </c>
      <c r="D7" s="34">
        <f>(((J7)*IF(H7=15%,1.18,IF(H7=20%,1.25,IF(H7=23%,1.3,IF(H7=25%,1.35,IF(H7=28%,1.4,IF(H7=30%,1.43,IF(H7=35%,1.54,IF(H7=40%,1.67,IF(H7=45%,1.82,IF(H7=50%,2)))))))))))+(J7*I7))</f>
        <v>0.47486250000000002</v>
      </c>
      <c r="E7" s="38" t="s">
        <v>46</v>
      </c>
      <c r="F7" s="64"/>
      <c r="G7" s="10"/>
      <c r="H7" s="35">
        <v>0.25</v>
      </c>
      <c r="I7" s="69"/>
      <c r="J7" s="37">
        <f>M7+(M7*K7)+L7</f>
        <v>0.35175000000000001</v>
      </c>
      <c r="K7" s="36">
        <v>0.05</v>
      </c>
      <c r="L7" s="37"/>
      <c r="M7" s="38">
        <v>0.33500000000000002</v>
      </c>
    </row>
    <row r="8" spans="1:21" s="1" customFormat="1" ht="19.899999999999999" customHeight="1" x14ac:dyDescent="0.2">
      <c r="A8" s="43" t="s">
        <v>15</v>
      </c>
      <c r="B8" s="44" t="s">
        <v>14</v>
      </c>
      <c r="C8" s="44" t="s">
        <v>49</v>
      </c>
      <c r="D8" s="34">
        <f>(((J8)*IF(H8=15%,1.18,IF(H8=20%,1.25,IF(H8=23%,1.3,IF(H8=25%,1.35,IF(H8=28%,1.4,IF(H8=30%,1.43,IF(H8=35%,1.54,IF(H8=40%,1.67,IF(H8=45%,1.82,IF(H8=50%,2)))))))))))+(J8*I8))</f>
        <v>1.2998475</v>
      </c>
      <c r="E8" s="18" t="s">
        <v>46</v>
      </c>
      <c r="F8" s="65"/>
      <c r="G8" s="10"/>
      <c r="H8" s="15">
        <v>0.25</v>
      </c>
      <c r="I8" s="70"/>
      <c r="J8" s="16">
        <f>M8+(M8*K8)+L8</f>
        <v>0.96284999999999998</v>
      </c>
      <c r="K8" s="17">
        <v>0.05</v>
      </c>
      <c r="L8" s="16"/>
      <c r="M8" s="18">
        <v>0.91700000000000004</v>
      </c>
    </row>
    <row r="9" spans="1:21" s="1" customFormat="1" ht="19.899999999999999" customHeight="1" x14ac:dyDescent="0.2"/>
    <row r="10" spans="1:21" s="1" customFormat="1" ht="20.100000000000001" customHeight="1" x14ac:dyDescent="0.2">
      <c r="A10" s="19" t="s">
        <v>21</v>
      </c>
      <c r="B10" s="19"/>
      <c r="T10" s="45"/>
    </row>
    <row r="11" spans="1:21" s="1" customFormat="1" ht="20.100000000000001" customHeight="1" x14ac:dyDescent="0.2">
      <c r="E11" s="52"/>
    </row>
    <row r="12" spans="1:21" s="1" customFormat="1" ht="20.100000000000001" customHeight="1" x14ac:dyDescent="0.2">
      <c r="A12" s="19" t="s">
        <v>65</v>
      </c>
      <c r="B12" s="7"/>
      <c r="C12" s="7"/>
      <c r="D12" s="7"/>
      <c r="E12" s="52"/>
      <c r="U12" s="45"/>
    </row>
    <row r="13" spans="1:21" s="1" customFormat="1" ht="12" customHeight="1" x14ac:dyDescent="0.2">
      <c r="A13" s="19"/>
      <c r="B13" s="19"/>
      <c r="C13" s="7"/>
      <c r="D13" s="7"/>
      <c r="E13" s="83"/>
      <c r="F13" s="83"/>
      <c r="L13" s="84"/>
      <c r="M13" s="85"/>
      <c r="N13" s="52"/>
    </row>
    <row r="14" spans="1:21" s="1" customFormat="1" ht="19.899999999999999" customHeight="1" x14ac:dyDescent="0.2">
      <c r="A14" s="19" t="s">
        <v>67</v>
      </c>
      <c r="B14" s="19"/>
      <c r="E14" s="83"/>
      <c r="F14" s="83"/>
      <c r="G14" s="7"/>
      <c r="L14" s="86"/>
      <c r="M14" s="87"/>
      <c r="N14" s="52"/>
    </row>
    <row r="15" spans="1:21" s="1" customFormat="1" ht="19.899999999999999" customHeight="1" x14ac:dyDescent="0.2">
      <c r="A15" s="48" t="s">
        <v>6</v>
      </c>
      <c r="G15" s="7"/>
      <c r="T15" s="45"/>
    </row>
    <row r="16" spans="1:21" ht="19.899999999999999" customHeight="1" x14ac:dyDescent="0.25">
      <c r="A16" s="48" t="s">
        <v>19</v>
      </c>
      <c r="B16" s="1"/>
      <c r="C16" s="1"/>
      <c r="D16" s="1"/>
      <c r="E16" s="1"/>
      <c r="F16" s="1"/>
      <c r="G16" s="1"/>
      <c r="H16" s="1"/>
      <c r="I16" s="1"/>
      <c r="J16" s="1"/>
      <c r="M16" s="4"/>
      <c r="N16" s="5"/>
      <c r="O16" s="5"/>
    </row>
    <row r="17" spans="1:20" s="1" customFormat="1" ht="19.899999999999999" customHeight="1" x14ac:dyDescent="0.2">
      <c r="A17" s="48" t="s">
        <v>10</v>
      </c>
      <c r="B17" s="2"/>
      <c r="C17" s="2"/>
      <c r="D17" s="10"/>
      <c r="T17" s="45"/>
    </row>
    <row r="18" spans="1:20" s="1" customFormat="1" ht="19.899999999999999" customHeight="1" x14ac:dyDescent="0.2">
      <c r="A18" s="48" t="s">
        <v>18</v>
      </c>
      <c r="B18" s="2"/>
      <c r="C18" s="2"/>
      <c r="D18" s="10"/>
      <c r="G18" s="10"/>
      <c r="H18" s="3"/>
      <c r="I18" s="3"/>
      <c r="J18" s="3"/>
      <c r="T18" s="45"/>
    </row>
    <row r="19" spans="1:20" ht="19.899999999999999" customHeight="1" x14ac:dyDescent="0.25">
      <c r="A19" s="48" t="s">
        <v>11</v>
      </c>
      <c r="B19" s="2"/>
      <c r="C19" s="2"/>
      <c r="D19" s="10"/>
      <c r="E19" s="52"/>
      <c r="F19" s="1"/>
      <c r="G19" s="10"/>
      <c r="H19" s="1"/>
      <c r="I19" s="1"/>
      <c r="J19" s="1"/>
    </row>
    <row r="20" spans="1:20" x14ac:dyDescent="0.25">
      <c r="E20" s="54"/>
    </row>
    <row r="21" spans="1:20" x14ac:dyDescent="0.25">
      <c r="E21" s="54"/>
    </row>
    <row r="22" spans="1:20" x14ac:dyDescent="0.25">
      <c r="E22" s="54"/>
    </row>
  </sheetData>
  <mergeCells count="4">
    <mergeCell ref="A5:B5"/>
    <mergeCell ref="A1:F1"/>
    <mergeCell ref="A2:F2"/>
    <mergeCell ref="A3:F3"/>
  </mergeCells>
  <printOptions horizontalCentered="1"/>
  <pageMargins left="0" right="0" top="0.19685039370078741" bottom="0.39370078740157483" header="0.31496062992125984" footer="0"/>
  <pageSetup paperSize="9" orientation="landscape" r:id="rId1"/>
  <headerFoot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120" zoomScaleNormal="120" workbookViewId="0">
      <selection activeCell="A14" sqref="A14:XFD15"/>
    </sheetView>
  </sheetViews>
  <sheetFormatPr defaultRowHeight="15" x14ac:dyDescent="0.25"/>
  <cols>
    <col min="1" max="1" width="23.85546875" customWidth="1"/>
    <col min="2" max="2" width="36" customWidth="1"/>
    <col min="3" max="3" width="32.28515625" customWidth="1"/>
    <col min="4" max="4" width="9.7109375" customWidth="1"/>
    <col min="5" max="5" width="5.7109375" customWidth="1"/>
    <col min="6" max="6" width="9.7109375" customWidth="1"/>
    <col min="7" max="7" width="1.7109375" customWidth="1"/>
    <col min="8" max="9" width="7.7109375" customWidth="1"/>
    <col min="10" max="11" width="8.7109375" customWidth="1"/>
    <col min="12" max="15" width="7.7109375" customWidth="1"/>
  </cols>
  <sheetData>
    <row r="1" spans="1:21" ht="20.100000000000001" customHeight="1" x14ac:dyDescent="0.25">
      <c r="A1" s="90" t="s">
        <v>64</v>
      </c>
      <c r="B1" s="90"/>
      <c r="C1" s="90"/>
      <c r="D1" s="90"/>
      <c r="E1" s="90"/>
      <c r="F1" s="90"/>
      <c r="G1" s="67"/>
    </row>
    <row r="2" spans="1:21" ht="20.100000000000001" customHeight="1" x14ac:dyDescent="0.25">
      <c r="A2" s="90" t="s">
        <v>20</v>
      </c>
      <c r="B2" s="90"/>
      <c r="C2" s="90"/>
      <c r="D2" s="90"/>
      <c r="E2" s="90"/>
      <c r="F2" s="90"/>
      <c r="G2" s="67"/>
      <c r="H2" s="3"/>
      <c r="I2" s="3"/>
      <c r="J2" s="3"/>
      <c r="K2" s="3"/>
      <c r="L2" s="3"/>
      <c r="M2" s="3"/>
      <c r="N2" s="3"/>
      <c r="O2" s="4"/>
      <c r="P2" s="5"/>
      <c r="Q2" s="5"/>
    </row>
    <row r="3" spans="1:21" ht="20.100000000000001" customHeight="1" x14ac:dyDescent="0.25">
      <c r="A3" s="90" t="s">
        <v>17</v>
      </c>
      <c r="B3" s="90"/>
      <c r="C3" s="90"/>
      <c r="D3" s="90"/>
      <c r="E3" s="90"/>
      <c r="F3" s="90"/>
      <c r="G3" s="67"/>
      <c r="H3" s="3"/>
      <c r="I3" s="3"/>
      <c r="J3" s="3"/>
      <c r="K3" s="3"/>
      <c r="L3" s="3"/>
      <c r="M3" s="3"/>
      <c r="N3" s="3"/>
      <c r="O3" s="4"/>
      <c r="P3" s="5"/>
      <c r="Q3" s="5"/>
    </row>
    <row r="4" spans="1:21" ht="20.100000000000001" customHeight="1" x14ac:dyDescent="0.25">
      <c r="A4" s="66"/>
      <c r="B4" s="7"/>
      <c r="C4" s="7"/>
      <c r="D4" s="7"/>
      <c r="E4" s="4"/>
      <c r="F4" s="5"/>
      <c r="G4" s="7"/>
      <c r="H4" s="3"/>
      <c r="I4" s="3"/>
      <c r="J4" s="3"/>
      <c r="K4" s="3"/>
      <c r="L4" s="3"/>
      <c r="M4" s="3"/>
      <c r="N4" s="3"/>
      <c r="O4" s="4"/>
      <c r="P4" s="5"/>
      <c r="Q4" s="5"/>
    </row>
    <row r="5" spans="1:21" ht="30" customHeight="1" x14ac:dyDescent="0.25">
      <c r="A5" s="88" t="s">
        <v>0</v>
      </c>
      <c r="B5" s="89"/>
      <c r="C5" s="8" t="s">
        <v>1</v>
      </c>
      <c r="D5" s="8" t="s">
        <v>66</v>
      </c>
      <c r="E5" s="8" t="s">
        <v>43</v>
      </c>
      <c r="F5" s="8" t="s">
        <v>44</v>
      </c>
      <c r="G5" s="9"/>
      <c r="H5" s="8" t="s">
        <v>2</v>
      </c>
      <c r="I5" s="8" t="s">
        <v>7</v>
      </c>
      <c r="J5" s="8" t="s">
        <v>3</v>
      </c>
      <c r="K5" s="8" t="s">
        <v>9</v>
      </c>
      <c r="L5" s="8" t="s">
        <v>63</v>
      </c>
      <c r="M5" s="8" t="s">
        <v>62</v>
      </c>
      <c r="N5" s="8" t="s">
        <v>50</v>
      </c>
      <c r="O5" s="8" t="s">
        <v>4</v>
      </c>
    </row>
    <row r="6" spans="1:21" s="1" customFormat="1" ht="20.100000000000001" customHeight="1" x14ac:dyDescent="0.2">
      <c r="A6" s="41" t="s">
        <v>61</v>
      </c>
      <c r="B6" s="42" t="s">
        <v>42</v>
      </c>
      <c r="C6" s="42" t="s">
        <v>60</v>
      </c>
      <c r="D6" s="34">
        <f>(((J6)*IF(H6=15%,1.18,IF(H6=20%,1.25,IF(H6=23%,1.3,IF(H6=25%,1.35,IF(H6=28%,1.4,IF(H6=30%,1.43,IF(H6=35%,1.54,IF(H6=40%,1.67,IF(H6=45%,1.82,IF(H6=50%,2)))))))))))+(J6*I6))</f>
        <v>6.5025180000000002</v>
      </c>
      <c r="E6" s="51" t="s">
        <v>45</v>
      </c>
      <c r="F6" s="56">
        <v>400</v>
      </c>
      <c r="G6" s="10"/>
      <c r="H6" s="35">
        <v>0.25</v>
      </c>
      <c r="I6" s="69">
        <v>3.0000000000000001E-3</v>
      </c>
      <c r="J6" s="37">
        <f>N6+(N6*K6)+(L6)+(M6)</f>
        <v>4.806</v>
      </c>
      <c r="K6" s="36"/>
      <c r="L6" s="82">
        <v>2</v>
      </c>
      <c r="M6" s="82">
        <v>1</v>
      </c>
      <c r="N6" s="38">
        <v>1.806</v>
      </c>
      <c r="O6" s="60"/>
    </row>
    <row r="7" spans="1:21" s="1" customFormat="1" ht="20.100000000000001" customHeight="1" x14ac:dyDescent="0.2">
      <c r="A7" s="41" t="s">
        <v>59</v>
      </c>
      <c r="B7" s="42" t="s">
        <v>34</v>
      </c>
      <c r="C7" s="42" t="s">
        <v>58</v>
      </c>
      <c r="D7" s="34">
        <f>(((J7)*IF(H7=15%,1.18,IF(H7=20%,1.25,IF(H7=23%,1.3,IF(H7=25%,1.35,IF(H7=28%,1.4,IF(H7=30%,1.43,IF(H7=35%,1.54,IF(H7=40%,1.67,IF(H7=45%,1.82,IF(H7=50%,2)))))))))))+(J7*I7))</f>
        <v>1.9519500000000001</v>
      </c>
      <c r="E7" s="38" t="s">
        <v>45</v>
      </c>
      <c r="F7" s="57">
        <v>400</v>
      </c>
      <c r="G7" s="10"/>
      <c r="H7" s="35">
        <v>0.25</v>
      </c>
      <c r="I7" s="69">
        <v>1.4999999999999999E-2</v>
      </c>
      <c r="J7" s="37">
        <f>N7+(N7*K7)+(L7)+(M7)</f>
        <v>1.43</v>
      </c>
      <c r="K7" s="36"/>
      <c r="L7" s="82"/>
      <c r="M7" s="82">
        <v>1</v>
      </c>
      <c r="N7" s="38">
        <f>O7/4</f>
        <v>0.43</v>
      </c>
      <c r="O7" s="60">
        <v>1.72</v>
      </c>
    </row>
    <row r="8" spans="1:21" s="1" customFormat="1" ht="20.100000000000001" customHeight="1" x14ac:dyDescent="0.2">
      <c r="A8" s="41" t="s">
        <v>57</v>
      </c>
      <c r="B8" s="42" t="s">
        <v>30</v>
      </c>
      <c r="C8" s="42" t="s">
        <v>56</v>
      </c>
      <c r="D8" s="34">
        <f>(((J8)*IF(H8=15%,1.18,IF(H8=20%,1.25,IF(H8=23%,1.3,IF(H8=25%,1.35,IF(H8=28%,1.4,IF(H8=30%,1.43,IF(H8=35%,1.54,IF(H8=40%,1.67,IF(H8=45%,1.82,IF(H8=50%,2)))))))))))+(J8*I8))</f>
        <v>2.9497650000000002</v>
      </c>
      <c r="E8" s="38" t="s">
        <v>45</v>
      </c>
      <c r="F8" s="57">
        <v>400</v>
      </c>
      <c r="G8" s="10"/>
      <c r="H8" s="35">
        <v>0.25</v>
      </c>
      <c r="I8" s="69">
        <v>1.4999999999999999E-2</v>
      </c>
      <c r="J8" s="37">
        <f>N8+(N8*K8)+(L8)+(M8)</f>
        <v>2.161</v>
      </c>
      <c r="K8" s="36"/>
      <c r="L8" s="82"/>
      <c r="M8" s="82">
        <v>1</v>
      </c>
      <c r="N8" s="38">
        <v>1.161</v>
      </c>
      <c r="O8" s="60"/>
    </row>
    <row r="9" spans="1:21" s="1" customFormat="1" ht="20.100000000000001" customHeight="1" x14ac:dyDescent="0.2">
      <c r="A9" s="43" t="s">
        <v>55</v>
      </c>
      <c r="B9" s="44" t="s">
        <v>54</v>
      </c>
      <c r="C9" s="44" t="s">
        <v>53</v>
      </c>
      <c r="D9" s="34">
        <f>(((J9)*IF(H9=15%,1.18,IF(H9=20%,1.25,IF(H9=23%,1.3,IF(H9=25%,1.35,IF(H9=28%,1.4,IF(H9=30%,1.43,IF(H9=35%,1.54,IF(H9=40%,1.67,IF(H9=45%,1.82,IF(H9=50%,2)))))))))))+(J9*I9))</f>
        <v>3.5529999999999999</v>
      </c>
      <c r="E9" s="18" t="s">
        <v>45</v>
      </c>
      <c r="F9" s="58">
        <v>400</v>
      </c>
      <c r="G9" s="10"/>
      <c r="H9" s="15">
        <v>0.25</v>
      </c>
      <c r="I9" s="70">
        <v>0.01</v>
      </c>
      <c r="J9" s="16">
        <f>N9+(N9*K9)+(L9)+(M9)</f>
        <v>2.6124999999999998</v>
      </c>
      <c r="K9" s="17"/>
      <c r="L9" s="81"/>
      <c r="M9" s="81">
        <v>1</v>
      </c>
      <c r="N9" s="18">
        <f>O9/2</f>
        <v>1.6125</v>
      </c>
      <c r="O9" s="80">
        <v>3.2250000000000001</v>
      </c>
    </row>
    <row r="10" spans="1:21" s="1" customFormat="1" ht="20.100000000000001" customHeight="1" x14ac:dyDescent="0.2"/>
    <row r="11" spans="1:21" s="1" customFormat="1" ht="20.100000000000001" customHeight="1" x14ac:dyDescent="0.2">
      <c r="A11" s="19" t="s">
        <v>21</v>
      </c>
      <c r="B11" s="19"/>
      <c r="T11" s="45"/>
    </row>
    <row r="12" spans="1:21" s="1" customFormat="1" ht="20.100000000000001" customHeight="1" x14ac:dyDescent="0.2">
      <c r="E12" s="52"/>
    </row>
    <row r="13" spans="1:21" s="1" customFormat="1" ht="20.100000000000001" customHeight="1" x14ac:dyDescent="0.2">
      <c r="A13" s="19" t="s">
        <v>65</v>
      </c>
      <c r="B13" s="7"/>
      <c r="C13" s="7"/>
      <c r="D13" s="7"/>
      <c r="E13" s="52"/>
      <c r="U13" s="45"/>
    </row>
    <row r="14" spans="1:21" s="1" customFormat="1" ht="12" customHeight="1" x14ac:dyDescent="0.2">
      <c r="A14" s="19"/>
      <c r="B14" s="19"/>
      <c r="C14" s="7"/>
      <c r="D14" s="7"/>
      <c r="E14" s="83"/>
      <c r="F14" s="83"/>
      <c r="L14" s="84"/>
      <c r="M14" s="85"/>
      <c r="N14" s="52"/>
    </row>
    <row r="15" spans="1:21" s="1" customFormat="1" ht="19.899999999999999" customHeight="1" x14ac:dyDescent="0.2">
      <c r="A15" s="19" t="s">
        <v>67</v>
      </c>
      <c r="B15" s="19"/>
      <c r="E15" s="83"/>
      <c r="F15" s="83"/>
      <c r="G15" s="7"/>
      <c r="L15" s="86"/>
      <c r="M15" s="87"/>
      <c r="N15" s="52"/>
    </row>
    <row r="16" spans="1:21" s="1" customFormat="1" ht="20.100000000000001" customHeight="1" x14ac:dyDescent="0.2">
      <c r="A16" s="48" t="s">
        <v>6</v>
      </c>
      <c r="E16" s="52"/>
      <c r="G16" s="7"/>
      <c r="U16" s="45"/>
    </row>
    <row r="17" spans="1:21" ht="20.100000000000001" customHeight="1" x14ac:dyDescent="0.25">
      <c r="A17" s="48" t="s">
        <v>52</v>
      </c>
      <c r="B17" s="1"/>
      <c r="C17" s="91" t="s">
        <v>51</v>
      </c>
      <c r="D17" s="92"/>
      <c r="E17" s="92"/>
      <c r="F17" s="92"/>
      <c r="G17" s="92"/>
      <c r="H17" s="92"/>
      <c r="I17" s="93"/>
      <c r="J17" s="79"/>
      <c r="K17" s="79"/>
      <c r="N17" s="4"/>
      <c r="O17" s="5"/>
      <c r="P17" s="5"/>
    </row>
    <row r="18" spans="1:21" s="1" customFormat="1" ht="20.100000000000001" customHeight="1" x14ac:dyDescent="0.2">
      <c r="A18" s="48" t="s">
        <v>10</v>
      </c>
      <c r="B18" s="2"/>
      <c r="C18" s="2"/>
      <c r="D18" s="10"/>
      <c r="E18" s="53"/>
      <c r="F18" s="5"/>
      <c r="U18" s="45"/>
    </row>
    <row r="19" spans="1:21" s="1" customFormat="1" ht="20.100000000000001" customHeight="1" x14ac:dyDescent="0.2">
      <c r="A19" s="48" t="s">
        <v>28</v>
      </c>
      <c r="B19" s="2"/>
      <c r="C19" s="75"/>
      <c r="D19" s="74"/>
      <c r="E19" s="78"/>
      <c r="F19" s="73"/>
      <c r="G19" s="74"/>
      <c r="H19" s="76"/>
      <c r="I19" s="77"/>
      <c r="J19" s="76"/>
      <c r="K19" s="73"/>
      <c r="L19" s="73"/>
      <c r="M19" s="73"/>
      <c r="U19" s="45"/>
    </row>
    <row r="20" spans="1:21" ht="20.100000000000001" customHeight="1" x14ac:dyDescent="0.25">
      <c r="A20" s="48" t="s">
        <v>11</v>
      </c>
      <c r="B20" s="2"/>
      <c r="C20" s="75"/>
      <c r="D20" s="74"/>
      <c r="E20" s="72"/>
      <c r="F20" s="72"/>
      <c r="G20" s="74"/>
      <c r="H20" s="73"/>
      <c r="I20" s="73"/>
      <c r="J20" s="73"/>
      <c r="K20" s="72"/>
      <c r="L20" s="72"/>
      <c r="M20" s="72"/>
    </row>
    <row r="21" spans="1:21" ht="20.100000000000001" customHeight="1" x14ac:dyDescent="0.25">
      <c r="A21" s="71"/>
      <c r="B21" s="2"/>
      <c r="E21" s="52"/>
      <c r="F21" s="1"/>
    </row>
    <row r="22" spans="1:21" ht="20.100000000000001" customHeight="1" x14ac:dyDescent="0.25"/>
    <row r="23" spans="1:21" ht="20.100000000000001" customHeight="1" x14ac:dyDescent="0.25"/>
    <row r="24" spans="1:21" ht="20.100000000000001" customHeight="1" x14ac:dyDescent="0.25"/>
    <row r="25" spans="1:21" ht="20.100000000000001" customHeight="1" x14ac:dyDescent="0.25"/>
    <row r="26" spans="1:21" ht="20.100000000000001" customHeight="1" x14ac:dyDescent="0.25"/>
  </sheetData>
  <mergeCells count="5">
    <mergeCell ref="A5:B5"/>
    <mergeCell ref="C17:I17"/>
    <mergeCell ref="A1:F1"/>
    <mergeCell ref="A2:F2"/>
    <mergeCell ref="A3:F3"/>
  </mergeCells>
  <printOptions horizontalCentered="1"/>
  <pageMargins left="0" right="0" top="0.19685039370078741" bottom="0.39370078740157483" header="0.31496062992125984" footer="0"/>
  <pageSetup paperSize="9" scale="91" orientation="landscape" r:id="rId1"/>
  <headerFooter>
    <oddFooter>&amp;C&amp;P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120" zoomScaleNormal="120" workbookViewId="0">
      <selection activeCell="A18" sqref="A18:XFD19"/>
    </sheetView>
  </sheetViews>
  <sheetFormatPr defaultRowHeight="15" x14ac:dyDescent="0.25"/>
  <cols>
    <col min="1" max="1" width="19.5703125" customWidth="1"/>
    <col min="2" max="2" width="36" customWidth="1"/>
    <col min="3" max="3" width="26" bestFit="1" customWidth="1"/>
    <col min="4" max="4" width="9.7109375" customWidth="1"/>
    <col min="5" max="5" width="5.7109375" customWidth="1"/>
    <col min="6" max="6" width="9.7109375" customWidth="1"/>
    <col min="7" max="7" width="1.7109375" customWidth="1"/>
    <col min="8" max="9" width="7.7109375" customWidth="1"/>
    <col min="10" max="10" width="9.7109375" customWidth="1"/>
    <col min="11" max="11" width="8.7109375" customWidth="1"/>
    <col min="12" max="12" width="10.7109375" customWidth="1"/>
    <col min="14" max="14" width="9.28515625" customWidth="1"/>
  </cols>
  <sheetData>
    <row r="1" spans="1:20" ht="19.899999999999999" customHeight="1" x14ac:dyDescent="0.25">
      <c r="A1" s="90" t="s">
        <v>64</v>
      </c>
      <c r="B1" s="90"/>
      <c r="C1" s="90"/>
      <c r="D1" s="90"/>
      <c r="E1" s="90"/>
      <c r="F1" s="90"/>
      <c r="G1" s="50"/>
    </row>
    <row r="2" spans="1:20" ht="19.899999999999999" customHeight="1" x14ac:dyDescent="0.25">
      <c r="A2" s="90" t="s">
        <v>20</v>
      </c>
      <c r="B2" s="90"/>
      <c r="C2" s="90"/>
      <c r="D2" s="90"/>
      <c r="E2" s="90"/>
      <c r="F2" s="90"/>
      <c r="G2" s="50"/>
      <c r="H2" s="3"/>
      <c r="I2" s="3"/>
      <c r="J2" s="3"/>
      <c r="K2" s="3"/>
      <c r="L2" s="3"/>
      <c r="M2" s="3"/>
      <c r="N2" s="4"/>
      <c r="O2" s="5"/>
      <c r="P2" s="5"/>
    </row>
    <row r="3" spans="1:20" ht="19.899999999999999" customHeight="1" x14ac:dyDescent="0.25">
      <c r="A3" s="90" t="s">
        <v>17</v>
      </c>
      <c r="B3" s="90"/>
      <c r="C3" s="90"/>
      <c r="D3" s="90"/>
      <c r="E3" s="90"/>
      <c r="F3" s="90"/>
      <c r="G3" s="50"/>
      <c r="H3" s="3"/>
      <c r="I3" s="3"/>
      <c r="J3" s="3"/>
      <c r="K3" s="3"/>
      <c r="L3" s="3"/>
      <c r="M3" s="3"/>
      <c r="N3" s="4"/>
      <c r="O3" s="5"/>
      <c r="P3" s="5"/>
    </row>
    <row r="4" spans="1:20" ht="19.899999999999999" customHeight="1" x14ac:dyDescent="0.25">
      <c r="A4" s="49"/>
      <c r="B4" s="7"/>
      <c r="C4" s="7"/>
      <c r="D4" s="7"/>
      <c r="E4" s="4"/>
      <c r="F4" s="5"/>
      <c r="G4" s="7"/>
      <c r="H4" s="3"/>
      <c r="I4" s="3"/>
      <c r="J4" s="3"/>
      <c r="K4" s="3"/>
      <c r="L4" s="3"/>
      <c r="M4" s="3"/>
      <c r="N4" s="4"/>
      <c r="O4" s="5"/>
      <c r="P4" s="5"/>
    </row>
    <row r="5" spans="1:20" ht="30" customHeight="1" x14ac:dyDescent="0.25">
      <c r="A5" s="88" t="s">
        <v>0</v>
      </c>
      <c r="B5" s="89"/>
      <c r="C5" s="8" t="s">
        <v>1</v>
      </c>
      <c r="D5" s="8" t="s">
        <v>66</v>
      </c>
      <c r="E5" s="8" t="s">
        <v>43</v>
      </c>
      <c r="F5" s="8" t="s">
        <v>44</v>
      </c>
      <c r="G5" s="9"/>
      <c r="H5" s="8" t="s">
        <v>2</v>
      </c>
      <c r="I5" s="8" t="s">
        <v>7</v>
      </c>
      <c r="J5" s="8" t="s">
        <v>3</v>
      </c>
      <c r="K5" s="8" t="s">
        <v>9</v>
      </c>
      <c r="L5" s="8" t="s">
        <v>8</v>
      </c>
      <c r="M5" s="8" t="s">
        <v>50</v>
      </c>
      <c r="N5" s="8" t="s">
        <v>4</v>
      </c>
    </row>
    <row r="6" spans="1:20" s="1" customFormat="1" ht="19.899999999999999" customHeight="1" x14ac:dyDescent="0.2">
      <c r="A6" s="39" t="s">
        <v>22</v>
      </c>
      <c r="B6" s="40" t="s">
        <v>33</v>
      </c>
      <c r="C6" s="40" t="s">
        <v>35</v>
      </c>
      <c r="D6" s="33">
        <f t="shared" ref="D6:D13" si="0">(((J6)*IF(H6=15%,1.18,IF(H6=20%,1.25,IF(H6=23%,1.3,IF(H6=25%,1.35,IF(H6=28%,1.4,IF(H6=30%,1.43,IF(H6=35%,1.54,IF(H6=40%,1.67,IF(H6=45%,1.82,IF(H6=50%,2)))))))))))+(J6*I6))</f>
        <v>3.4959000000000007</v>
      </c>
      <c r="E6" s="14" t="s">
        <v>45</v>
      </c>
      <c r="F6" s="55"/>
      <c r="G6" s="10"/>
      <c r="H6" s="11">
        <v>0.25</v>
      </c>
      <c r="I6" s="68">
        <v>5.0000000000000001E-3</v>
      </c>
      <c r="J6" s="12">
        <f>M6+(M6*K6)+(M6*L6)</f>
        <v>2.58</v>
      </c>
      <c r="K6" s="13"/>
      <c r="L6" s="13">
        <v>0.25</v>
      </c>
      <c r="M6" s="14">
        <f>N6</f>
        <v>2.0640000000000001</v>
      </c>
      <c r="N6" s="59">
        <v>2.0640000000000001</v>
      </c>
    </row>
    <row r="7" spans="1:20" s="1" customFormat="1" ht="19.899999999999999" customHeight="1" x14ac:dyDescent="0.2">
      <c r="A7" s="41" t="s">
        <v>23</v>
      </c>
      <c r="B7" s="42" t="s">
        <v>33</v>
      </c>
      <c r="C7" s="42" t="s">
        <v>36</v>
      </c>
      <c r="D7" s="34">
        <f t="shared" si="0"/>
        <v>3.4959000000000007</v>
      </c>
      <c r="E7" s="51" t="s">
        <v>45</v>
      </c>
      <c r="F7" s="56"/>
      <c r="G7" s="10"/>
      <c r="H7" s="35">
        <v>0.25</v>
      </c>
      <c r="I7" s="69">
        <v>5.0000000000000001E-3</v>
      </c>
      <c r="J7" s="37">
        <f>M7+(M7*K7)+(M7*L7)</f>
        <v>2.58</v>
      </c>
      <c r="K7" s="36"/>
      <c r="L7" s="36">
        <v>0.25</v>
      </c>
      <c r="M7" s="38">
        <f>N7</f>
        <v>2.0640000000000001</v>
      </c>
      <c r="N7" s="60">
        <v>2.0640000000000001</v>
      </c>
    </row>
    <row r="8" spans="1:20" s="1" customFormat="1" ht="19.899999999999999" customHeight="1" x14ac:dyDescent="0.2">
      <c r="A8" s="41" t="s">
        <v>24</v>
      </c>
      <c r="B8" s="42" t="s">
        <v>34</v>
      </c>
      <c r="C8" s="42" t="s">
        <v>37</v>
      </c>
      <c r="D8" s="34">
        <f t="shared" si="0"/>
        <v>0.74712499999999993</v>
      </c>
      <c r="E8" s="38" t="s">
        <v>45</v>
      </c>
      <c r="F8" s="57"/>
      <c r="G8" s="10"/>
      <c r="H8" s="35">
        <v>0.25</v>
      </c>
      <c r="I8" s="69">
        <v>0.04</v>
      </c>
      <c r="J8" s="37">
        <f t="shared" ref="J8:J11" si="1">M8+(M8*K8)+(M8*L8)</f>
        <v>0.53749999999999998</v>
      </c>
      <c r="K8" s="36"/>
      <c r="L8" s="36">
        <v>0.25</v>
      </c>
      <c r="M8" s="38">
        <f>N8/4</f>
        <v>0.43</v>
      </c>
      <c r="N8" s="60">
        <v>1.72</v>
      </c>
    </row>
    <row r="9" spans="1:20" s="1" customFormat="1" ht="19.899999999999999" customHeight="1" x14ac:dyDescent="0.2">
      <c r="A9" s="41" t="s">
        <v>25</v>
      </c>
      <c r="B9" s="42" t="s">
        <v>30</v>
      </c>
      <c r="C9" s="42" t="s">
        <v>38</v>
      </c>
      <c r="D9" s="34">
        <f t="shared" si="0"/>
        <v>2.0027249999999999</v>
      </c>
      <c r="E9" s="38" t="s">
        <v>45</v>
      </c>
      <c r="F9" s="57"/>
      <c r="G9" s="10"/>
      <c r="H9" s="35">
        <v>0.25</v>
      </c>
      <c r="I9" s="69">
        <v>0.03</v>
      </c>
      <c r="J9" s="37">
        <f t="shared" si="1"/>
        <v>1.4512499999999999</v>
      </c>
      <c r="K9" s="36"/>
      <c r="L9" s="36">
        <v>0.25</v>
      </c>
      <c r="M9" s="38">
        <f>N9</f>
        <v>1.161</v>
      </c>
      <c r="N9" s="60">
        <v>1.161</v>
      </c>
    </row>
    <row r="10" spans="1:20" s="1" customFormat="1" ht="19.899999999999999" customHeight="1" x14ac:dyDescent="0.2">
      <c r="A10" s="41" t="s">
        <v>26</v>
      </c>
      <c r="B10" s="42" t="s">
        <v>31</v>
      </c>
      <c r="C10" s="42" t="s">
        <v>39</v>
      </c>
      <c r="D10" s="34">
        <f t="shared" si="0"/>
        <v>1.400625</v>
      </c>
      <c r="E10" s="38" t="s">
        <v>45</v>
      </c>
      <c r="F10" s="57"/>
      <c r="G10" s="10"/>
      <c r="H10" s="35">
        <v>0.25</v>
      </c>
      <c r="I10" s="69"/>
      <c r="J10" s="37">
        <f t="shared" si="1"/>
        <v>1.0374999999999999</v>
      </c>
      <c r="K10" s="36"/>
      <c r="L10" s="36">
        <v>0.25</v>
      </c>
      <c r="M10" s="38">
        <f>N10</f>
        <v>0.83</v>
      </c>
      <c r="N10" s="60">
        <v>0.83</v>
      </c>
    </row>
    <row r="11" spans="1:20" s="1" customFormat="1" ht="19.899999999999999" customHeight="1" x14ac:dyDescent="0.2">
      <c r="A11" s="41" t="s">
        <v>26</v>
      </c>
      <c r="B11" s="42" t="s">
        <v>42</v>
      </c>
      <c r="C11" s="42" t="s">
        <v>41</v>
      </c>
      <c r="D11" s="34">
        <f t="shared" si="0"/>
        <v>1.7737500000000002</v>
      </c>
      <c r="E11" s="38" t="s">
        <v>45</v>
      </c>
      <c r="F11" s="57"/>
      <c r="G11" s="10"/>
      <c r="H11" s="35">
        <v>0.25</v>
      </c>
      <c r="I11" s="69">
        <v>2.5000000000000001E-2</v>
      </c>
      <c r="J11" s="37">
        <f t="shared" si="1"/>
        <v>1.29</v>
      </c>
      <c r="K11" s="36"/>
      <c r="L11" s="36">
        <v>0.25</v>
      </c>
      <c r="M11" s="38">
        <f>N11/2</f>
        <v>1.032</v>
      </c>
      <c r="N11" s="60">
        <v>2.0640000000000001</v>
      </c>
    </row>
    <row r="12" spans="1:20" s="1" customFormat="1" ht="19.899999999999999" customHeight="1" x14ac:dyDescent="0.2">
      <c r="A12" s="41" t="s">
        <v>26</v>
      </c>
      <c r="B12" s="42" t="s">
        <v>33</v>
      </c>
      <c r="C12" s="42" t="s">
        <v>41</v>
      </c>
      <c r="D12" s="34">
        <f t="shared" si="0"/>
        <v>1.7544000000000002</v>
      </c>
      <c r="E12" s="38" t="s">
        <v>45</v>
      </c>
      <c r="F12" s="57"/>
      <c r="G12" s="10"/>
      <c r="H12" s="35">
        <v>0.25</v>
      </c>
      <c r="I12" s="69">
        <v>0.01</v>
      </c>
      <c r="J12" s="37">
        <f t="shared" ref="J12" si="2">M12+(M12*K12)+(M12*L12)</f>
        <v>1.29</v>
      </c>
      <c r="K12" s="36"/>
      <c r="L12" s="36">
        <v>0.25</v>
      </c>
      <c r="M12" s="38">
        <f>N12/2</f>
        <v>1.032</v>
      </c>
      <c r="N12" s="61">
        <v>2.0640000000000001</v>
      </c>
    </row>
    <row r="13" spans="1:20" s="1" customFormat="1" ht="19.899999999999999" customHeight="1" x14ac:dyDescent="0.2">
      <c r="A13" s="43" t="s">
        <v>27</v>
      </c>
      <c r="B13" s="44" t="s">
        <v>32</v>
      </c>
      <c r="C13" s="44" t="s">
        <v>40</v>
      </c>
      <c r="D13" s="34">
        <f t="shared" si="0"/>
        <v>3.9498000000000002</v>
      </c>
      <c r="E13" s="18" t="s">
        <v>45</v>
      </c>
      <c r="F13" s="58"/>
      <c r="G13" s="10"/>
      <c r="H13" s="15">
        <v>0.25</v>
      </c>
      <c r="I13" s="70">
        <v>1.2E-2</v>
      </c>
      <c r="J13" s="16">
        <f>M13+(M13*K13)+(M13*L13)</f>
        <v>2.9</v>
      </c>
      <c r="K13" s="17"/>
      <c r="L13" s="17">
        <v>0.25</v>
      </c>
      <c r="M13" s="18">
        <f>N13/2</f>
        <v>2.3199999999999998</v>
      </c>
      <c r="N13" s="62">
        <v>4.6399999999999997</v>
      </c>
    </row>
    <row r="14" spans="1:20" s="1" customFormat="1" ht="19.899999999999999" customHeight="1" x14ac:dyDescent="0.2"/>
    <row r="15" spans="1:20" s="1" customFormat="1" ht="20.100000000000001" customHeight="1" x14ac:dyDescent="0.2">
      <c r="A15" s="19" t="s">
        <v>21</v>
      </c>
      <c r="B15" s="19"/>
      <c r="T15" s="45"/>
    </row>
    <row r="16" spans="1:20" s="1" customFormat="1" ht="20.100000000000001" customHeight="1" x14ac:dyDescent="0.2">
      <c r="E16" s="52"/>
    </row>
    <row r="17" spans="1:21" s="1" customFormat="1" ht="20.100000000000001" customHeight="1" x14ac:dyDescent="0.2">
      <c r="A17" s="19" t="s">
        <v>65</v>
      </c>
      <c r="B17" s="7"/>
      <c r="C17" s="7"/>
      <c r="D17" s="7"/>
      <c r="E17" s="52"/>
      <c r="U17" s="45"/>
    </row>
    <row r="18" spans="1:21" s="1" customFormat="1" ht="12" customHeight="1" x14ac:dyDescent="0.2">
      <c r="A18" s="19"/>
      <c r="B18" s="19"/>
      <c r="C18" s="7"/>
      <c r="D18" s="7"/>
      <c r="E18" s="83"/>
      <c r="F18" s="83"/>
      <c r="L18" s="84"/>
      <c r="M18" s="85"/>
      <c r="N18" s="52"/>
    </row>
    <row r="19" spans="1:21" s="1" customFormat="1" ht="19.899999999999999" customHeight="1" x14ac:dyDescent="0.2">
      <c r="A19" s="19" t="s">
        <v>67</v>
      </c>
      <c r="B19" s="19"/>
      <c r="E19" s="83"/>
      <c r="F19" s="83"/>
      <c r="G19" s="7"/>
      <c r="L19" s="86"/>
      <c r="M19" s="87"/>
      <c r="N19" s="52"/>
    </row>
    <row r="20" spans="1:21" s="1" customFormat="1" ht="19.899999999999999" customHeight="1" x14ac:dyDescent="0.2">
      <c r="A20" s="48" t="s">
        <v>6</v>
      </c>
      <c r="E20" s="52"/>
      <c r="G20" s="7"/>
      <c r="N20" s="5"/>
      <c r="T20" s="45"/>
    </row>
    <row r="21" spans="1:21" ht="19.899999999999999" customHeight="1" x14ac:dyDescent="0.25">
      <c r="A21" s="48" t="s">
        <v>29</v>
      </c>
      <c r="B21" s="1"/>
      <c r="C21" s="1"/>
      <c r="D21" s="1"/>
      <c r="E21" s="52"/>
      <c r="F21" s="1"/>
      <c r="G21" s="1"/>
      <c r="H21" s="1"/>
      <c r="I21" s="1"/>
      <c r="J21" s="1"/>
      <c r="M21" s="4"/>
      <c r="N21" s="1"/>
      <c r="O21" s="5"/>
    </row>
    <row r="22" spans="1:21" s="1" customFormat="1" ht="19.899999999999999" customHeight="1" x14ac:dyDescent="0.2">
      <c r="A22" s="48" t="s">
        <v>10</v>
      </c>
      <c r="B22" s="2"/>
      <c r="C22" s="2"/>
      <c r="D22" s="10"/>
      <c r="E22" s="52"/>
      <c r="T22" s="45"/>
    </row>
    <row r="23" spans="1:21" s="1" customFormat="1" ht="19.899999999999999" customHeight="1" x14ac:dyDescent="0.25">
      <c r="A23" s="48" t="s">
        <v>28</v>
      </c>
      <c r="B23" s="2"/>
      <c r="C23" s="2"/>
      <c r="D23" s="10"/>
      <c r="E23" s="53"/>
      <c r="F23" s="5"/>
      <c r="G23" s="10"/>
      <c r="H23" s="3"/>
      <c r="I23" s="3"/>
      <c r="J23" s="3"/>
      <c r="N23"/>
      <c r="T23" s="45"/>
    </row>
    <row r="24" spans="1:21" ht="19.899999999999999" customHeight="1" x14ac:dyDescent="0.25">
      <c r="A24" s="48" t="s">
        <v>11</v>
      </c>
      <c r="B24" s="2"/>
      <c r="C24" s="2"/>
      <c r="D24" s="10"/>
      <c r="E24" s="52"/>
      <c r="F24" s="1"/>
      <c r="G24" s="10"/>
      <c r="H24" s="1"/>
      <c r="I24" s="1"/>
      <c r="J24" s="1"/>
    </row>
  </sheetData>
  <mergeCells count="4">
    <mergeCell ref="A5:B5"/>
    <mergeCell ref="A1:F1"/>
    <mergeCell ref="A2:F2"/>
    <mergeCell ref="A3:F3"/>
  </mergeCells>
  <printOptions horizontalCentered="1"/>
  <pageMargins left="0" right="0" top="0.19685039370078741" bottom="0.39370078740157483" header="0.31496062992125984" footer="0"/>
  <pageSetup paperSize="9" scale="85" orientation="landscape" r:id="rId1"/>
  <headerFooter>
    <oddFooter>&amp;C&amp;P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"/>
  <sheetViews>
    <sheetView workbookViewId="0">
      <selection activeCell="D20" sqref="D20"/>
    </sheetView>
  </sheetViews>
  <sheetFormatPr defaultRowHeight="15" x14ac:dyDescent="0.25"/>
  <sheetData>
    <row r="4" spans="2:3" ht="15.75" thickBot="1" x14ac:dyDescent="0.3"/>
    <row r="5" spans="2:3" ht="30" customHeight="1" thickBot="1" x14ac:dyDescent="0.3">
      <c r="B5" s="94" t="s">
        <v>5</v>
      </c>
      <c r="C5" s="95"/>
    </row>
    <row r="6" spans="2:3" ht="30" customHeight="1" x14ac:dyDescent="0.25">
      <c r="B6" s="46">
        <v>0.1</v>
      </c>
      <c r="C6" s="47">
        <v>1.1000000000000001</v>
      </c>
    </row>
    <row r="7" spans="2:3" ht="30" customHeight="1" x14ac:dyDescent="0.25">
      <c r="B7" s="21">
        <v>0.15</v>
      </c>
      <c r="C7" s="22">
        <v>1.18</v>
      </c>
    </row>
    <row r="8" spans="2:3" ht="30" customHeight="1" x14ac:dyDescent="0.25">
      <c r="B8" s="23">
        <v>0.2</v>
      </c>
      <c r="C8" s="24">
        <v>1.25</v>
      </c>
    </row>
    <row r="9" spans="2:3" ht="30" customHeight="1" x14ac:dyDescent="0.25">
      <c r="B9" s="25">
        <v>0.23</v>
      </c>
      <c r="C9" s="26">
        <v>1.3</v>
      </c>
    </row>
    <row r="10" spans="2:3" ht="30" customHeight="1" x14ac:dyDescent="0.25">
      <c r="B10" s="25">
        <v>0.25</v>
      </c>
      <c r="C10" s="26">
        <v>1.35</v>
      </c>
    </row>
    <row r="11" spans="2:3" ht="30" customHeight="1" x14ac:dyDescent="0.25">
      <c r="B11" s="25">
        <v>0.28000000000000003</v>
      </c>
      <c r="C11" s="26">
        <v>1.4</v>
      </c>
    </row>
    <row r="12" spans="2:3" ht="30" customHeight="1" x14ac:dyDescent="0.25">
      <c r="B12" s="27">
        <v>0.3</v>
      </c>
      <c r="C12" s="26">
        <v>1.43</v>
      </c>
    </row>
    <row r="13" spans="2:3" ht="30" customHeight="1" x14ac:dyDescent="0.25">
      <c r="B13" s="21">
        <v>0.35</v>
      </c>
      <c r="C13" s="22">
        <v>1.54</v>
      </c>
    </row>
    <row r="14" spans="2:3" ht="30" customHeight="1" x14ac:dyDescent="0.25">
      <c r="B14" s="28">
        <v>0.4</v>
      </c>
      <c r="C14" s="29">
        <v>1.67</v>
      </c>
    </row>
    <row r="15" spans="2:3" ht="30" customHeight="1" x14ac:dyDescent="0.25">
      <c r="B15" s="30">
        <v>0.45</v>
      </c>
      <c r="C15" s="29">
        <v>1.82</v>
      </c>
    </row>
    <row r="16" spans="2:3" ht="30" customHeight="1" thickBot="1" x14ac:dyDescent="0.3">
      <c r="B16" s="31">
        <v>0.5</v>
      </c>
      <c r="C16" s="32">
        <v>2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01-01-2016</vt:lpstr>
      <vt:lpstr>01-01-2016 con fori+taglio</vt:lpstr>
      <vt:lpstr>01-01-2016 con ricarico</vt:lpstr>
      <vt:lpstr>fattore di ricarica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cp:lastPrinted>2015-09-17T11:12:02Z</cp:lastPrinted>
  <dcterms:created xsi:type="dcterms:W3CDTF">2010-04-28T09:24:56Z</dcterms:created>
  <dcterms:modified xsi:type="dcterms:W3CDTF">2017-03-14T08:31:31Z</dcterms:modified>
</cp:coreProperties>
</file>